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'Add_info'!$B$1:$G$118</definedName>
    <definedName name="_xlnm.Print_Area" localSheetId="1">'BS '!$A$1:$H$67</definedName>
    <definedName name="_xlnm.Print_Area" localSheetId="0">'P&amp;L'!$A$1:$I$41</definedName>
    <definedName name="_xlnm.Print_Titles" localSheetId="5">'Add_info'!$1:$4</definedName>
    <definedName name="_xlnm.Print_Titles" localSheetId="4">'Notes'!$1:$5</definedName>
  </definedNames>
  <calcPr fullCalcOnLoad="1"/>
</workbook>
</file>

<file path=xl/sharedStrings.xml><?xml version="1.0" encoding="utf-8"?>
<sst xmlns="http://schemas.openxmlformats.org/spreadsheetml/2006/main" count="333" uniqueCount="231">
  <si>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</si>
  <si>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</si>
  <si>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</si>
  <si>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</si>
  <si>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</si>
  <si>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</si>
  <si>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</si>
  <si>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</si>
  <si>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</si>
  <si>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</si>
  <si>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</si>
  <si>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</si>
  <si>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</si>
  <si>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</si>
  <si>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</si>
  <si>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</si>
  <si>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</si>
  <si>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</si>
  <si>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</si>
  <si>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</si>
  <si>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</si>
  <si>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</si>
  <si>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</si>
  <si>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</si>
  <si>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</si>
  <si>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</si>
  <si>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ICULS</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</si>
  <si>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</si>
  <si>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</si>
  <si>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</si>
  <si>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</si>
  <si>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</si>
  <si>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</si>
  <si>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</si>
  <si>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</si>
  <si>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</si>
  <si>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</si>
  <si>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</si>
  <si>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</si>
  <si>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</si>
  <si>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</si>
  <si>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</si>
  <si>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</si>
  <si>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</si>
  <si>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</si>
  <si>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</si>
  <si>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</si>
  <si>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</si>
  <si>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</si>
  <si>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</si>
  <si>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</si>
  <si>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</si>
  <si>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</si>
  <si>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</si>
  <si>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Capital</t>
  </si>
  <si>
    <t>reserves</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</si>
  <si>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</si>
  <si>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</si>
  <si>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</si>
  <si>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</si>
  <si>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</si>
  <si>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</si>
  <si>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</si>
  <si>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</si>
  <si>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</si>
  <si>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</si>
  <si>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</si>
  <si>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</si>
  <si>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</si>
  <si>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</si>
  <si>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</si>
  <si>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</si>
  <si>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</si>
  <si>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</si>
  <si>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</si>
  <si>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</si>
  <si>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</si>
  <si>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Balances</t>
  </si>
  <si>
    <t>Identity of related parties</t>
  </si>
  <si>
    <t>The Group has a related party relationship with companies in which certain directors have interest.</t>
  </si>
  <si>
    <t>Significant transactions and balances with related parties are as follows:</t>
  </si>
  <si>
    <t>Amount due to in respect of:</t>
  </si>
  <si>
    <t>With companies in which Edmond Hoyt Yung, Lai Tan Fatt and</t>
  </si>
  <si>
    <t>Wong Soo Chai @ Wong Chick Wai, the Directors, have interests:</t>
  </si>
  <si>
    <t>Goodyear Management (Malaysia) Sdn. Bhd.</t>
  </si>
  <si>
    <t>Bina Goodyear and its subsidiaries</t>
  </si>
  <si>
    <t>Transactions</t>
  </si>
  <si>
    <t xml:space="preserve">   Advances owing to</t>
  </si>
  <si>
    <t xml:space="preserve">   Construction contract payable</t>
  </si>
  <si>
    <t xml:space="preserve">   Construction cost payable</t>
  </si>
  <si>
    <t>Cash and cash equivalents in the cash flow statement comprise the following balance sheet amounts:</t>
  </si>
  <si>
    <t>Cash and bank balances</t>
  </si>
  <si>
    <t>Bank overdrafts</t>
  </si>
  <si>
    <t>Deposits (excluding pledged deposits)</t>
  </si>
  <si>
    <t>These transactions have been entered into in the normal course of business and have been established under negotiated terms.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</si>
  <si>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</si>
  <si>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</si>
  <si>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</si>
  <si>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</si>
  <si>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</si>
  <si>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</si>
  <si>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</si>
  <si>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</si>
  <si>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Operating profit</t>
  </si>
  <si>
    <t>Prospects for the financial year</t>
  </si>
  <si>
    <t>Net profit attributable to ordinary shareholders (diluted)</t>
  </si>
  <si>
    <t>Net profit attributable to ordinary shareholders</t>
  </si>
  <si>
    <t>After tax effect of notional interest savings</t>
  </si>
  <si>
    <t>Weighted average number of ordinary shares (diluted)</t>
  </si>
  <si>
    <t>Weighted average number of ordinary shares</t>
  </si>
  <si>
    <t>Effect of conversion of ICULS</t>
  </si>
  <si>
    <t>Significant related party transactions</t>
  </si>
  <si>
    <t xml:space="preserve"> </t>
  </si>
  <si>
    <t xml:space="preserve">                 - prior period</t>
  </si>
  <si>
    <t>Borrowings</t>
  </si>
  <si>
    <t>Commercial Paper - secured</t>
  </si>
  <si>
    <t>ADDITIONAL INFORMATION REQUIRED BY THE LISTING REQUIREMENTS OF BURSA MALAYSIA SECURITIES BERHAD</t>
  </si>
  <si>
    <t>Minority interest</t>
  </si>
  <si>
    <t xml:space="preserve">There were no changes in the composition of the Group for the current financial quarter.  </t>
  </si>
  <si>
    <t>Net cash inflow/(outflow) from operating activities</t>
  </si>
  <si>
    <t>Goodwill</t>
  </si>
  <si>
    <t>Properties development cost</t>
  </si>
  <si>
    <t>Developed properties held for sale</t>
  </si>
  <si>
    <t>At 1 May 2005</t>
  </si>
  <si>
    <t>Conversion of ICULS</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</si>
  <si>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</si>
  <si>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</si>
  <si>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</si>
  <si>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</si>
  <si>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</si>
  <si>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</si>
  <si>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</si>
  <si>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</si>
  <si>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</si>
  <si>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</si>
  <si>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</si>
  <si>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</si>
  <si>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</si>
  <si>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</si>
  <si>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</si>
  <si>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</si>
  <si>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</si>
  <si>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</si>
  <si>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</si>
  <si>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</si>
  <si>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</si>
  <si>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</si>
  <si>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</si>
  <si>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</si>
  <si>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Dividends - 2005 final</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</si>
  <si>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</si>
  <si>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</si>
  <si>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</si>
  <si>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</si>
  <si>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</si>
  <si>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</si>
  <si>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The interim financial statements should be read in conjunction with the audited financial statements for the year ended 30 April 2006. These explanatory notes attached to the interim financial statements provide an explanation of events and transactions that are significant to an understanding of the changes in the financial position and performance of the Group since the year ended 30 April 2006.</t>
  </si>
  <si>
    <t>Change in accounting policies</t>
  </si>
  <si>
    <t>A summary of the principal impact on the Group's accounting policies resulting from the adoption of the new or revised standards are as follows:</t>
  </si>
  <si>
    <t>(a)</t>
  </si>
  <si>
    <t>The accounting policies and methods of computation adopted by the Group in this interim financial report are consistent with those adopted in the most recent annual audited financial statements for the year ended 30 April 2006, except that the Group has adopted the new/revised FRSs for the annual periods beginning 1 May 2006.</t>
  </si>
  <si>
    <t>FRS 3 : Business Combinations and FRS 136 : Impairment of Assets</t>
  </si>
  <si>
    <t>(b)</t>
  </si>
  <si>
    <t>FRS 101 : Presentation of Financial Statements</t>
  </si>
  <si>
    <t>Prior to 1 May 2006, goodwill was amortised on a straight line basis over 5 years and assessed for impairment at each balance sheet date. In accordance with FRS 3 and FRS 136, the Group ceased amortisation of goodwill from 1 May 2006. Goodwill is tested annually for impairment, as well as when there are indications of impairment. This has been applied prospectively in accordance with the transitional arrangements under FRS 3. As a result, comparative amounts have not been restated, the cumulative amount of amortisation as of 1 May 2006 has been offset against the cost of the goodwill and no amortisation charge for goodwill has been recognised in the income statement.</t>
  </si>
  <si>
    <t>FRS 116 : Property, Plant and Equipment</t>
  </si>
  <si>
    <t>In accordance with FRS 116, the asset's residual values, useful lives and depreciation methods will be assessed at each financial year end and adjusted if necessary. If the residual value of an asset increases to an amount equal to or greater than the asset's carrying amount, the asset's depreciation charge is zero unless and until its residual value subsequently decreases to an amount below the asset's carrying amount.</t>
  </si>
  <si>
    <t>FRS 140 : Investment Property</t>
  </si>
  <si>
    <t>Attributable to Shareholders of the Company</t>
  </si>
  <si>
    <t>The condensed consolidated income statement should be read in conjuction with the audited financial statements for the year ended 30 April 2006 and the accompanying explanatory notes attached to the interim financial statements.</t>
  </si>
  <si>
    <t>The condensed consolidated balance sheet should be read in conjuction with the audited financial statements for the year ended 30 April 2006 and the accompanying explanatory notes attached to the interim financial statements.</t>
  </si>
  <si>
    <t>The condensed consolidated statement of changes in equity should be read in conjuction with the audited financial statements for the year ended 30 April 2006 and the accompanying explanatory notes attached to the interim financial statements.</t>
  </si>
  <si>
    <t>The condensed consolidated cash flow statement should be read in conjuction with the audited financial statements for the year ended 30 April 2006 and the accompanying explanatory notes attached to the interim financial statements.</t>
  </si>
  <si>
    <t>The adoption of the revised FRS 101 has affected the presentation of minority interest, share of net after-tax results of associates and other disclosures. Minority interests at the balance sheet date are presented in the consolidated balance sheet within equity, separately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</si>
  <si>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The presentation of minority interests in the consolidated balance sheet, income statement and statement of changes in equity for the comparative period has been restated accordingly.</t>
  </si>
  <si>
    <t>(c)</t>
  </si>
  <si>
    <t>(d)</t>
  </si>
  <si>
    <t>Auditor's report on preceding annual financial statements</t>
  </si>
  <si>
    <t>The auditor's report on the financial statements for the year ended 30 April 2006 was not qualified.</t>
  </si>
  <si>
    <t>Unusual items due to their nature, size or incidence</t>
  </si>
  <si>
    <t>Changes in estimates</t>
  </si>
  <si>
    <t xml:space="preserve">Other than the above, there were no issuances, cancellations, repurchases, resale and repayment of debt and equity securities in the current financial quarter. </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</si>
  <si>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</si>
  <si>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</si>
  <si>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There were no unusual items affecting assets, liabilites, equity, net income, or cash flows during the current financial quarter except as disclosed in Note 1.</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</si>
  <si>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</si>
  <si>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</si>
  <si>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</si>
  <si>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 xml:space="preserve">In view of the current economic environment, the Board of Directors are optimistic that the Group 's performance for this financial year will be satisfactory.  </t>
  </si>
  <si>
    <t>The Group's effective tax rate for the current quarter and financial year-to-date is higher than the statutory tax rate due to expenses which are not deductible for tax purposes.</t>
  </si>
  <si>
    <t>The reversal of deferred tax  for the financial year represent mainly the tax on the portion of Group Cost arising from the proportion of property development charged out during the year.</t>
  </si>
  <si>
    <t>There were no sale of unquoted investment and/or properties, other than those carried out in the ordinary course of business as a property developer.</t>
  </si>
  <si>
    <t xml:space="preserve">There are no corporate proposals announced but not completed at the latest practicable date which shall not be earlier than 7 days from the issuance of this report. </t>
  </si>
  <si>
    <t>CURRENT QUARTER</t>
  </si>
  <si>
    <t>Valuations of property, plant and equipment</t>
  </si>
  <si>
    <t xml:space="preserve">At 30 April 2006 </t>
  </si>
  <si>
    <t xml:space="preserve">At 1 May 2006 </t>
  </si>
  <si>
    <t>Cash and cash equivalents at beginning of period</t>
  </si>
  <si>
    <t>Cash and cash equivalents at end of period</t>
  </si>
  <si>
    <t>Capital Reserves</t>
  </si>
  <si>
    <t>Transfer of retained profits to capital</t>
  </si>
  <si>
    <t>reserves for conversion of ICULS</t>
  </si>
  <si>
    <t>There are no valuation of property, plant and equipment which have been brought forward from the previous annual report.</t>
  </si>
  <si>
    <t>The adoption of FRS 140 has resulted in a change in accounting policy for investment properties. Investment properties are now stated at fair value. Gains or losses arising from changes in the fair values of investment properties are recognised in income statement. Prior to 1 May 2006, investment properties were stated at cost.</t>
  </si>
  <si>
    <t>In accordance with the transitional provisions of FRS 140, this change in accounting policy is applied prospectively and the difference between the carrying amounts of the properties and their fair values is recognised as an adjustment to the opening retained profits. The adoption of this FRS has not resulted in any significant impact on the financial statements as the cost of the investment properties which were based on directors' valuation are comparable to the fair value of the investment properties as at 30 April 2006. Hence, no adjustment has been made.</t>
  </si>
  <si>
    <t>Investments (unquoted)</t>
  </si>
  <si>
    <t>Term loan - unsecured</t>
  </si>
  <si>
    <t>Hire Purchase - secured</t>
  </si>
  <si>
    <t>INTERIM FINANCIAL REPORT FOR THE THIRD QUARTER ENDED 31 JANUARY 2007</t>
  </si>
  <si>
    <t>At 31 January 2007</t>
  </si>
  <si>
    <t>Unallocated revenue/(expenses)</t>
  </si>
  <si>
    <t xml:space="preserve">For the nine months ended 31 January </t>
  </si>
  <si>
    <t>The Directors have not declared any dividends for the current quarter ended 31 January 2007.</t>
  </si>
  <si>
    <t xml:space="preserve">The Company issued 62,714,492 ordinary shares of RM1 each arising from the conversion of 78,393,115 ICULS at a conversion price of RM1.25 per share during the quarter. </t>
  </si>
  <si>
    <t>A First and Final Dividend of 3% less tax in respect of the financial year ended 30 April 2006 amounting to RM3,639,937 was paid on 22 December 2006.</t>
  </si>
  <si>
    <t>For the quarter under review, the Group recorded revenue of RM41.967 million and profit after tax of RM2.767 million which are mainly derived from the Group's property development activities.</t>
  </si>
  <si>
    <t>Bridging loan - secured</t>
  </si>
  <si>
    <t xml:space="preserve">(based on weighted average of 167,879,118 (2005: 165,431,489) </t>
  </si>
  <si>
    <t xml:space="preserve">(based on weighted average of 167,879,118 (2005:228,149,981) </t>
  </si>
  <si>
    <t>The calculation of basic earnings per share for the quarter is based on the net profit attributable to ordinary shareholders of RM2.887 million and ordinary shares outstanding during the quarter of 167,879,118.</t>
  </si>
  <si>
    <t>The calculation of diluted earnings per share for the quarter is based on the net profit attributable to ordinary shareholders of RM2.887 million and the weighted average number of ordinary shares outstanding during the quarter of 167,879,118.</t>
  </si>
  <si>
    <t xml:space="preserve">Total revenue for the current quarter was RM41.967 million a decrease of 13% when compared to preceding quarter's RM48.457 million. The decrease in revenue, in turn, reduced the profit after tax from RM4.028 million to RM2.767 million. This was attributed to lower turnover and higher operating and interest costs. </t>
  </si>
  <si>
    <t>Dividends payable</t>
  </si>
  <si>
    <t>There are no material capital commitments for the financial quarter ended 31 January 2007 except for the following:</t>
  </si>
  <si>
    <t>Acquisition of land</t>
  </si>
  <si>
    <t>contracted but not provided for in the financial statements</t>
  </si>
  <si>
    <t>-</t>
  </si>
  <si>
    <t>This contribution was mainly due to progressive stages of completion for the projects under development coupled with new sales for the quarter.</t>
  </si>
  <si>
    <t>Net cash (outflow)/inflow from investing activities</t>
  </si>
  <si>
    <t>Net cash inflow from financing activities</t>
  </si>
  <si>
    <t>Net increase/(decrease) in cash and cash equivalents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</si>
</sst>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
    <numFmt numFmtId="167" formatCode="0.00000"/>
    <numFmt numFmtId="168" formatCode="0.0000"/>
    <numFmt numFmtId="169" formatCode="0.000"/>
    <numFmt numFmtId="170" formatCode="0.0"/>
    <numFmt numFmtId="171" formatCode="_(* #,##0.000_);_(* \(#,##0.000\);_(* &quot;-&quot;??_);_(@_)"/>
    <numFmt numFmtId="172" formatCode="[$-409]dddd\,\ mmmm\ dd\,\ yyyy"/>
    <numFmt numFmtId="173" formatCode="[$-409]d\-mmm\-yy;@"/>
    <numFmt numFmtId="174" formatCode="[$-809]d\ mmmm\ yyyy;@"/>
    <numFmt numFmtId="175" formatCode="[$-809]dd\ mmmm\ yyyy;@"/>
    <numFmt numFmtId="176" formatCode="[$-409]dd\-mmm\-yy;@"/>
    <numFmt numFmtId="177" formatCode="&quot;Yes&quot;;&quot;Yes&quot;;&quot;No&quot;"/>
    <numFmt numFmtId="178" formatCode="&quot;True&quot;;&quot;True&quot;;&quot;False&quot;"/>
    <numFmt numFmtId="179" formatCode="&quot;On&quot;;&quot;On&quot;;&quot;Off&quot;"/>
    <numFmt numFmtId="180" formatCode="[$€-2]\ #,##0.00_);[Red]\([$€-2]\ #,##0.00\)"/>
  </numFmts>
  <fonts count="9">
    <font>
      <sz val="10"/>
      <name val="Arial"/>
      <family val="0"/>
    </font>
    <font>
      <sz val="8"/>
      <name val="Arial"/>
      <family val="0"/>
    </font>
    <font>
      <b/>
      <sz val="10"/>
      <name val="Arial"/>
      <family val="2"/>
    </font>
    <font>
      <sz val="11"/>
      <name val="Times New Roman"/>
      <family val="1"/>
    </font>
    <font>
      <i/>
      <sz val="10"/>
      <name val="Arial"/>
      <family val="2"/>
    </font>
    <font>
      <u val="single"/>
      <sz val="10"/>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xf>
    <xf numFmtId="14" fontId="0" fillId="0" borderId="0" xfId="0" applyNumberFormat="1" applyAlignment="1">
      <alignment horizontal="center"/>
    </xf>
    <xf numFmtId="43" fontId="0" fillId="0" borderId="0" xfId="15" applyAlignment="1">
      <alignment/>
    </xf>
    <xf numFmtId="0" fontId="0" fillId="0" borderId="1" xfId="0" applyBorder="1" applyAlignment="1">
      <alignment/>
    </xf>
    <xf numFmtId="165" fontId="0" fillId="0" borderId="0" xfId="15" applyNumberFormat="1" applyAlignment="1">
      <alignment/>
    </xf>
    <xf numFmtId="165" fontId="0" fillId="0" borderId="0" xfId="0" applyNumberFormat="1" applyAlignment="1">
      <alignment/>
    </xf>
    <xf numFmtId="165" fontId="0" fillId="0" borderId="1" xfId="15" applyNumberFormat="1" applyBorder="1" applyAlignment="1">
      <alignment/>
    </xf>
    <xf numFmtId="165" fontId="0" fillId="0" borderId="2" xfId="0" applyNumberFormat="1" applyBorder="1" applyAlignment="1">
      <alignment/>
    </xf>
    <xf numFmtId="165" fontId="0" fillId="0" borderId="3" xfId="15" applyNumberFormat="1" applyBorder="1" applyAlignment="1">
      <alignment/>
    </xf>
    <xf numFmtId="165" fontId="0" fillId="0" borderId="0" xfId="15" applyNumberFormat="1" applyBorder="1" applyAlignment="1">
      <alignmen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65" fontId="0" fillId="0" borderId="3" xfId="0" applyNumberFormat="1" applyBorder="1" applyAlignment="1">
      <alignment/>
    </xf>
    <xf numFmtId="0" fontId="0" fillId="0" borderId="0" xfId="0" applyBorder="1" applyAlignment="1">
      <alignment/>
    </xf>
    <xf numFmtId="165"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right"/>
    </xf>
    <xf numFmtId="15" fontId="0" fillId="0" borderId="0" xfId="0" applyNumberFormat="1" applyBorder="1" applyAlignment="1">
      <alignment horizontal="center"/>
    </xf>
    <xf numFmtId="0" fontId="6"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3" fontId="0" fillId="0" borderId="0" xfId="0" applyNumberFormat="1" applyBorder="1" applyAlignment="1">
      <alignment/>
    </xf>
    <xf numFmtId="0" fontId="0" fillId="0" borderId="0" xfId="0"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Alignment="1">
      <alignment horizontal="center"/>
    </xf>
    <xf numFmtId="165" fontId="4" fillId="0" borderId="3" xfId="15" applyNumberFormat="1" applyFont="1" applyBorder="1" applyAlignment="1">
      <alignment horizontal="center"/>
    </xf>
    <xf numFmtId="165" fontId="4" fillId="0" borderId="0" xfId="15" applyNumberFormat="1" applyFont="1" applyAlignment="1">
      <alignment horizontal="right"/>
    </xf>
    <xf numFmtId="0" fontId="0" fillId="0" borderId="0" xfId="0" applyAlignment="1">
      <alignment/>
    </xf>
    <xf numFmtId="43" fontId="0" fillId="0" borderId="0" xfId="0" applyNumberFormat="1" applyFont="1" applyAlignment="1">
      <alignment/>
    </xf>
    <xf numFmtId="0" fontId="1" fillId="0" borderId="0" xfId="0" applyFont="1" applyAlignment="1">
      <alignment/>
    </xf>
    <xf numFmtId="43" fontId="1" fillId="0" borderId="0" xfId="0" applyNumberFormat="1" applyFont="1" applyAlignment="1">
      <alignment/>
    </xf>
    <xf numFmtId="0" fontId="2" fillId="0" borderId="0" xfId="0" applyFont="1" applyAlignment="1">
      <alignment/>
    </xf>
    <xf numFmtId="173" fontId="0" fillId="0" borderId="0" xfId="0" applyNumberFormat="1" applyAlignment="1">
      <alignment horizontal="center"/>
    </xf>
    <xf numFmtId="173" fontId="4" fillId="0" borderId="0" xfId="0" applyNumberFormat="1" applyFont="1" applyAlignment="1">
      <alignment horizontal="center"/>
    </xf>
    <xf numFmtId="165" fontId="0" fillId="0" borderId="0" xfId="15" applyNumberFormat="1" applyFont="1" applyAlignment="1">
      <alignment/>
    </xf>
    <xf numFmtId="165" fontId="0" fillId="0" borderId="0" xfId="15" applyNumberFormat="1" applyFont="1" applyBorder="1" applyAlignment="1">
      <alignment horizontal="center"/>
    </xf>
    <xf numFmtId="176" fontId="0" fillId="0" borderId="0" xfId="0" applyNumberFormat="1" applyAlignment="1">
      <alignment horizontal="center"/>
    </xf>
    <xf numFmtId="165" fontId="0" fillId="0" borderId="0" xfId="15" applyNumberFormat="1" applyBorder="1" applyAlignment="1">
      <alignment horizontal="center"/>
    </xf>
    <xf numFmtId="0" fontId="0" fillId="0" borderId="0" xfId="0" applyFill="1" applyAlignment="1">
      <alignment horizontal="center"/>
    </xf>
    <xf numFmtId="165" fontId="0" fillId="0" borderId="0" xfId="15" applyNumberFormat="1" applyAlignment="1">
      <alignment/>
    </xf>
    <xf numFmtId="165" fontId="0" fillId="0" borderId="0" xfId="15" applyNumberFormat="1" applyFill="1" applyAlignment="1">
      <alignment/>
    </xf>
    <xf numFmtId="165" fontId="0" fillId="0" borderId="2" xfId="15" applyNumberFormat="1" applyBorder="1" applyAlignment="1">
      <alignment/>
    </xf>
    <xf numFmtId="165" fontId="0" fillId="0" borderId="1" xfId="15" applyNumberFormat="1" applyBorder="1" applyAlignment="1">
      <alignment/>
    </xf>
    <xf numFmtId="165" fontId="0" fillId="0" borderId="0" xfId="15" applyNumberFormat="1" applyBorder="1" applyAlignment="1">
      <alignment/>
    </xf>
    <xf numFmtId="0" fontId="0" fillId="0" borderId="0" xfId="0" applyFill="1" applyAlignment="1">
      <alignment/>
    </xf>
    <xf numFmtId="2" fontId="0" fillId="0" borderId="0" xfId="0" applyNumberFormat="1" applyFill="1" applyAlignment="1">
      <alignment/>
    </xf>
    <xf numFmtId="0" fontId="0" fillId="0" borderId="0" xfId="0" applyFont="1" applyFill="1" applyAlignment="1">
      <alignment/>
    </xf>
    <xf numFmtId="43" fontId="0" fillId="0" borderId="0" xfId="15" applyAlignment="1">
      <alignment/>
    </xf>
    <xf numFmtId="2" fontId="0" fillId="0" borderId="0" xfId="0" applyNumberFormat="1" applyFill="1" applyBorder="1" applyAlignment="1">
      <alignment/>
    </xf>
    <xf numFmtId="165" fontId="0" fillId="0" borderId="4" xfId="0" applyNumberFormat="1" applyBorder="1" applyAlignment="1">
      <alignment/>
    </xf>
    <xf numFmtId="43" fontId="0" fillId="0" borderId="0" xfId="0" applyNumberFormat="1" applyFill="1" applyAlignment="1">
      <alignment/>
    </xf>
    <xf numFmtId="43" fontId="1" fillId="0" borderId="0" xfId="0" applyNumberFormat="1" applyFont="1" applyFill="1" applyAlignment="1">
      <alignment/>
    </xf>
    <xf numFmtId="43" fontId="0" fillId="0" borderId="0" xfId="0" applyNumberFormat="1" applyFont="1" applyFill="1" applyAlignment="1">
      <alignment/>
    </xf>
    <xf numFmtId="0" fontId="0" fillId="0" borderId="0" xfId="0" applyAlignment="1">
      <alignment horizontal="justify" vertical="justify"/>
    </xf>
    <xf numFmtId="0" fontId="0" fillId="0" borderId="0" xfId="0" applyAlignment="1">
      <alignment vertical="justify"/>
    </xf>
    <xf numFmtId="0" fontId="4" fillId="0" borderId="0" xfId="0" applyFont="1" applyAlignment="1">
      <alignment vertical="justify"/>
    </xf>
    <xf numFmtId="0" fontId="0" fillId="0" borderId="0" xfId="0" applyAlignment="1">
      <alignment horizontal="justify"/>
    </xf>
    <xf numFmtId="37" fontId="0" fillId="0" borderId="0" xfId="0" applyNumberFormat="1" applyBorder="1" applyAlignment="1">
      <alignment horizontal="center" vertical="justify"/>
    </xf>
    <xf numFmtId="37" fontId="0" fillId="0" borderId="0" xfId="0" applyNumberFormat="1" applyBorder="1" applyAlignment="1">
      <alignment horizontal="right" vertical="justify"/>
    </xf>
    <xf numFmtId="165" fontId="0" fillId="0" borderId="0" xfId="15"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xf>
    <xf numFmtId="0" fontId="2" fillId="0" borderId="0" xfId="0" applyFont="1" applyFill="1" applyAlignment="1">
      <alignment/>
    </xf>
    <xf numFmtId="0" fontId="0" fillId="0" borderId="0" xfId="0" applyFont="1" applyAlignment="1">
      <alignment/>
    </xf>
    <xf numFmtId="173" fontId="0" fillId="0" borderId="0" xfId="0" applyNumberFormat="1" applyFill="1" applyAlignment="1">
      <alignment horizontal="center"/>
    </xf>
    <xf numFmtId="173" fontId="4" fillId="0" borderId="0" xfId="0" applyNumberFormat="1" applyFont="1" applyFill="1" applyAlignment="1">
      <alignment horizontal="center"/>
    </xf>
    <xf numFmtId="165" fontId="0" fillId="0" borderId="3" xfId="15" applyNumberFormat="1" applyFill="1" applyBorder="1" applyAlignment="1">
      <alignment/>
    </xf>
    <xf numFmtId="165" fontId="0" fillId="0" borderId="0" xfId="15" applyNumberFormat="1" applyFill="1" applyAlignment="1">
      <alignment/>
    </xf>
    <xf numFmtId="165" fontId="0" fillId="0" borderId="1" xfId="15" applyNumberFormat="1" applyFont="1" applyFill="1" applyBorder="1" applyAlignment="1">
      <alignment/>
    </xf>
    <xf numFmtId="3" fontId="0" fillId="0" borderId="0" xfId="0" applyNumberFormat="1" applyFill="1" applyAlignment="1">
      <alignment/>
    </xf>
    <xf numFmtId="3" fontId="0" fillId="0" borderId="1" xfId="0" applyNumberFormat="1" applyFill="1" applyBorder="1" applyAlignment="1">
      <alignment/>
    </xf>
    <xf numFmtId="3" fontId="0" fillId="0" borderId="0" xfId="0" applyNumberFormat="1" applyFill="1" applyBorder="1" applyAlignment="1">
      <alignment/>
    </xf>
    <xf numFmtId="165" fontId="0" fillId="0" borderId="0" xfId="0" applyNumberFormat="1" applyAlignment="1">
      <alignment horizontal="right"/>
    </xf>
    <xf numFmtId="165" fontId="0" fillId="0" borderId="0" xfId="0" applyNumberFormat="1" applyFill="1" applyAlignment="1">
      <alignment/>
    </xf>
    <xf numFmtId="3" fontId="0" fillId="0" borderId="5" xfId="15" applyNumberFormat="1" applyBorder="1" applyAlignment="1">
      <alignment horizontal="center"/>
    </xf>
    <xf numFmtId="0" fontId="0" fillId="0" borderId="0" xfId="0" applyAlignment="1">
      <alignment horizontal="center"/>
    </xf>
    <xf numFmtId="0" fontId="4" fillId="0" borderId="0" xfId="0" applyFont="1" applyAlignment="1">
      <alignment horizontal="justify" vertical="justify"/>
    </xf>
    <xf numFmtId="0" fontId="0" fillId="0" borderId="6" xfId="0" applyBorder="1" applyAlignment="1">
      <alignment horizontal="center"/>
    </xf>
    <xf numFmtId="0" fontId="0" fillId="0" borderId="7" xfId="0" applyBorder="1" applyAlignment="1" quotePrefix="1">
      <alignment horizontal="center"/>
    </xf>
    <xf numFmtId="0" fontId="0" fillId="0" borderId="0" xfId="0" applyBorder="1" applyAlignment="1">
      <alignment horizontal="center"/>
    </xf>
    <xf numFmtId="0" fontId="0" fillId="0" borderId="7" xfId="0" applyBorder="1" applyAlignment="1">
      <alignment horizontal="center"/>
    </xf>
    <xf numFmtId="0" fontId="0" fillId="0" borderId="0" xfId="0" applyAlignment="1">
      <alignment horizontal="justify"/>
    </xf>
    <xf numFmtId="0" fontId="0" fillId="0" borderId="0" xfId="0" applyAlignment="1">
      <alignment horizontal="justify" vertical="justify"/>
    </xf>
    <xf numFmtId="0" fontId="5" fillId="0" borderId="0" xfId="0" applyFont="1" applyAlignment="1">
      <alignment horizontal="left" vertical="justify"/>
    </xf>
    <xf numFmtId="0" fontId="0" fillId="0" borderId="0" xfId="0" applyAlignment="1">
      <alignment horizontal="left" vertical="justify"/>
    </xf>
    <xf numFmtId="0" fontId="0" fillId="0" borderId="0" xfId="0" applyBorder="1" applyAlignment="1">
      <alignment horizontal="justify" vertical="justify"/>
    </xf>
    <xf numFmtId="0" fontId="0" fillId="0" borderId="0" xfId="0" applyFont="1" applyAlignment="1">
      <alignment horizontal="justify"/>
    </xf>
    <xf numFmtId="0" fontId="0" fillId="0" borderId="0" xfId="0" applyFont="1" applyAlignment="1">
      <alignment horizontal="justify"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85725</xdr:rowOff>
    </xdr:from>
    <xdr:to>
      <xdr:col>4</xdr:col>
      <xdr:colOff>352425</xdr:colOff>
      <xdr:row>6</xdr:row>
      <xdr:rowOff>85725</xdr:rowOff>
    </xdr:to>
    <xdr:sp>
      <xdr:nvSpPr>
        <xdr:cNvPr id="1" name="Line 1"/>
        <xdr:cNvSpPr>
          <a:spLocks/>
        </xdr:cNvSpPr>
      </xdr:nvSpPr>
      <xdr:spPr>
        <a:xfrm>
          <a:off x="2114550" y="105727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6</xdr:row>
      <xdr:rowOff>85725</xdr:rowOff>
    </xdr:from>
    <xdr:to>
      <xdr:col>8</xdr:col>
      <xdr:colOff>809625</xdr:colOff>
      <xdr:row>6</xdr:row>
      <xdr:rowOff>85725</xdr:rowOff>
    </xdr:to>
    <xdr:sp>
      <xdr:nvSpPr>
        <xdr:cNvPr id="2" name="Line 2"/>
        <xdr:cNvSpPr>
          <a:spLocks/>
        </xdr:cNvSpPr>
      </xdr:nvSpPr>
      <xdr:spPr>
        <a:xfrm flipH="1">
          <a:off x="5705475" y="10572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85725</xdr:rowOff>
    </xdr:from>
    <xdr:to>
      <xdr:col>5</xdr:col>
      <xdr:colOff>333375</xdr:colOff>
      <xdr:row>8</xdr:row>
      <xdr:rowOff>85725</xdr:rowOff>
    </xdr:to>
    <xdr:sp>
      <xdr:nvSpPr>
        <xdr:cNvPr id="3" name="Line 3"/>
        <xdr:cNvSpPr>
          <a:spLocks/>
        </xdr:cNvSpPr>
      </xdr:nvSpPr>
      <xdr:spPr>
        <a:xfrm>
          <a:off x="3619500"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xdr:row>
      <xdr:rowOff>85725</xdr:rowOff>
    </xdr:from>
    <xdr:to>
      <xdr:col>7</xdr:col>
      <xdr:colOff>0</xdr:colOff>
      <xdr:row>8</xdr:row>
      <xdr:rowOff>85725</xdr:rowOff>
    </xdr:to>
    <xdr:sp>
      <xdr:nvSpPr>
        <xdr:cNvPr id="4" name="Line 4"/>
        <xdr:cNvSpPr>
          <a:spLocks/>
        </xdr:cNvSpPr>
      </xdr:nvSpPr>
      <xdr:spPr>
        <a:xfrm flipH="1">
          <a:off x="4905375"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row r="11">
          <cell r="E11">
            <v>38837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Q48"/>
  <sheetViews>
    <sheetView tabSelected="1" workbookViewId="0" topLeftCell="A8">
      <pane ySplit="1275" topLeftCell="BM1" activePane="bottomLeft" state="split"/>
      <selection pane="topLeft" activeCell="H11" sqref="H11"/>
      <selection pane="bottomLeft" activeCell="D8" sqref="D8"/>
    </sheetView>
  </sheetViews>
  <sheetFormatPr defaultColWidth="9.140625" defaultRowHeight="12.75"/>
  <cols>
    <col min="1" max="1" width="0.13671875" style="0" customWidth="1"/>
    <col min="2" max="2" width="4.421875" style="0" customWidth="1"/>
    <col min="3" max="3" width="4.00390625" style="0" customWidth="1"/>
    <col min="4" max="4" width="37.140625" style="0" customWidth="1"/>
    <col min="5" max="5" width="15.00390625" style="0" customWidth="1"/>
    <col min="6" max="6" width="18.140625" style="0" customWidth="1"/>
    <col min="7" max="7" width="14.28125" style="0" customWidth="1"/>
    <col min="8" max="8" width="17.140625" style="0" customWidth="1"/>
    <col min="9" max="9" width="4.28125" style="0" customWidth="1"/>
    <col min="10" max="10" width="10.8515625" style="0" customWidth="1"/>
  </cols>
  <sheetData>
    <row r="1" ht="12.75">
      <c r="B1" s="4" t="s">
        <v>17</v>
      </c>
    </row>
    <row r="2" ht="12.75">
      <c r="B2" s="4" t="s">
        <v>208</v>
      </c>
    </row>
    <row r="4" spans="2:9" ht="12.75">
      <c r="B4" s="43" t="s">
        <v>41</v>
      </c>
      <c r="C4" s="43"/>
      <c r="D4" s="43"/>
      <c r="E4" s="43"/>
      <c r="F4" s="43"/>
      <c r="G4" s="43"/>
      <c r="H4" s="43"/>
      <c r="I4" s="43"/>
    </row>
    <row r="5" spans="2:6" ht="12.75">
      <c r="B5" s="2"/>
      <c r="C5" s="2"/>
      <c r="D5" s="2"/>
      <c r="E5" s="2"/>
      <c r="F5" s="2"/>
    </row>
    <row r="6" spans="2:8" ht="12.75">
      <c r="B6" s="2"/>
      <c r="C6" s="2"/>
      <c r="D6" s="2"/>
      <c r="E6" s="39"/>
      <c r="F6" s="39"/>
      <c r="G6" s="39"/>
      <c r="H6" s="39"/>
    </row>
    <row r="7" spans="2:17" ht="15.75" customHeight="1">
      <c r="B7" s="2"/>
      <c r="C7" s="2"/>
      <c r="D7" s="2"/>
      <c r="E7" s="87" t="s">
        <v>36</v>
      </c>
      <c r="F7" s="87"/>
      <c r="G7" s="87" t="s">
        <v>37</v>
      </c>
      <c r="H7" s="87"/>
      <c r="J7" s="1"/>
      <c r="K7" s="1"/>
      <c r="L7" s="1"/>
      <c r="M7" s="1"/>
      <c r="N7" s="1"/>
      <c r="O7" s="1"/>
      <c r="P7" s="1"/>
      <c r="Q7" s="1"/>
    </row>
    <row r="8" spans="2:8" ht="12.75">
      <c r="B8" s="2"/>
      <c r="C8" s="2"/>
      <c r="D8" s="2"/>
      <c r="E8" s="1" t="s">
        <v>0</v>
      </c>
      <c r="F8" s="1" t="s">
        <v>4</v>
      </c>
      <c r="G8" s="1" t="s">
        <v>0</v>
      </c>
      <c r="H8" s="1" t="s">
        <v>4</v>
      </c>
    </row>
    <row r="9" spans="5:8" ht="12.75">
      <c r="E9" s="1" t="s">
        <v>1</v>
      </c>
      <c r="F9" s="1" t="s">
        <v>5</v>
      </c>
      <c r="G9" s="1" t="s">
        <v>1</v>
      </c>
      <c r="H9" s="1" t="s">
        <v>5</v>
      </c>
    </row>
    <row r="10" spans="5:8" ht="12.75">
      <c r="E10" s="1" t="s">
        <v>2</v>
      </c>
      <c r="F10" s="1" t="s">
        <v>2</v>
      </c>
      <c r="G10" s="1" t="s">
        <v>6</v>
      </c>
      <c r="H10" s="1" t="s">
        <v>7</v>
      </c>
    </row>
    <row r="11" spans="5:17" ht="12.75">
      <c r="E11" s="44">
        <v>39113</v>
      </c>
      <c r="F11" s="76">
        <v>38748</v>
      </c>
      <c r="G11" s="76">
        <v>39113</v>
      </c>
      <c r="H11" s="76">
        <v>38748</v>
      </c>
      <c r="J11" s="48"/>
      <c r="K11" s="48"/>
      <c r="L11" s="48"/>
      <c r="M11" s="48"/>
      <c r="N11" s="48"/>
      <c r="O11" s="48"/>
      <c r="P11" s="48"/>
      <c r="Q11" s="48"/>
    </row>
    <row r="12" spans="5:17" ht="12.75">
      <c r="E12" s="1" t="s">
        <v>3</v>
      </c>
      <c r="F12" s="1" t="s">
        <v>3</v>
      </c>
      <c r="G12" s="1" t="s">
        <v>3</v>
      </c>
      <c r="H12" s="1" t="s">
        <v>3</v>
      </c>
      <c r="J12" s="1"/>
      <c r="K12" s="1"/>
      <c r="L12" s="1"/>
      <c r="M12" s="1"/>
      <c r="N12" s="1"/>
      <c r="O12" s="1"/>
      <c r="P12" s="1"/>
      <c r="Q12" s="1"/>
    </row>
    <row r="14" spans="2:8" ht="12.75">
      <c r="B14" t="s">
        <v>19</v>
      </c>
      <c r="E14" s="8">
        <v>41967</v>
      </c>
      <c r="F14" s="8">
        <v>37407</v>
      </c>
      <c r="G14" s="8">
        <v>138779</v>
      </c>
      <c r="H14" s="8">
        <v>118352</v>
      </c>
    </row>
    <row r="15" spans="5:8" ht="12.75">
      <c r="E15" s="8"/>
      <c r="F15" s="8"/>
      <c r="G15" s="8"/>
      <c r="H15" s="8"/>
    </row>
    <row r="16" spans="2:8" ht="12.75">
      <c r="B16" s="2" t="s">
        <v>103</v>
      </c>
      <c r="E16" s="8">
        <v>5260</v>
      </c>
      <c r="F16" s="8">
        <v>3386</v>
      </c>
      <c r="G16" s="8">
        <v>19886</v>
      </c>
      <c r="H16" s="8">
        <v>10435</v>
      </c>
    </row>
    <row r="17" spans="5:8" ht="12.75">
      <c r="E17" s="8"/>
      <c r="F17" s="8"/>
      <c r="G17" s="8"/>
      <c r="H17" s="8"/>
    </row>
    <row r="18" spans="2:8" ht="12.75">
      <c r="B18" s="2" t="s">
        <v>42</v>
      </c>
      <c r="E18" s="8">
        <v>-1032</v>
      </c>
      <c r="F18" s="8">
        <v>-369</v>
      </c>
      <c r="G18" s="8">
        <v>-2076</v>
      </c>
      <c r="H18" s="8">
        <v>-1159</v>
      </c>
    </row>
    <row r="19" spans="2:14" ht="12.75">
      <c r="B19" s="2" t="s">
        <v>43</v>
      </c>
      <c r="E19" s="8">
        <v>177</v>
      </c>
      <c r="F19" s="8">
        <v>204</v>
      </c>
      <c r="G19" s="8">
        <v>623</v>
      </c>
      <c r="H19" s="8">
        <v>670</v>
      </c>
      <c r="M19" s="6"/>
      <c r="N19" s="6"/>
    </row>
    <row r="20" spans="2:8" ht="12.75">
      <c r="B20" s="2"/>
      <c r="E20" s="10"/>
      <c r="F20" s="7"/>
      <c r="G20" s="10"/>
      <c r="H20" s="10"/>
    </row>
    <row r="21" spans="2:8" ht="12.75">
      <c r="B21" t="s">
        <v>44</v>
      </c>
      <c r="E21" s="8">
        <f>SUM(E16:E20)</f>
        <v>4405</v>
      </c>
      <c r="F21" s="8">
        <f>SUM(F16:F20)</f>
        <v>3221</v>
      </c>
      <c r="G21" s="8">
        <f>SUM(G16:G20)</f>
        <v>18433</v>
      </c>
      <c r="H21" s="8">
        <f>SUM(H16:H20)</f>
        <v>9946</v>
      </c>
    </row>
    <row r="22" spans="2:8" ht="12.75">
      <c r="B22" s="2" t="s">
        <v>45</v>
      </c>
      <c r="E22" s="10">
        <v>-1638</v>
      </c>
      <c r="F22" s="10">
        <v>-477</v>
      </c>
      <c r="G22" s="10">
        <v>-6427</v>
      </c>
      <c r="H22" s="10">
        <v>-2539</v>
      </c>
    </row>
    <row r="23" spans="2:8" ht="13.5" thickBot="1">
      <c r="B23" t="s">
        <v>154</v>
      </c>
      <c r="E23" s="12">
        <f>SUM(E21:E22)</f>
        <v>2767</v>
      </c>
      <c r="F23" s="12">
        <f>SUM(F21:F22)</f>
        <v>2744</v>
      </c>
      <c r="G23" s="12">
        <f>SUM(G21:G22)</f>
        <v>12006</v>
      </c>
      <c r="H23" s="12">
        <f>SUM(H21:H22)</f>
        <v>7407</v>
      </c>
    </row>
    <row r="24" spans="5:8" ht="13.5" thickTop="1">
      <c r="E24" s="13"/>
      <c r="F24" s="13"/>
      <c r="G24" s="13"/>
      <c r="H24" s="13"/>
    </row>
    <row r="25" spans="2:8" ht="12.75">
      <c r="B25" s="2" t="s">
        <v>125</v>
      </c>
      <c r="E25" s="8"/>
      <c r="F25" s="8"/>
      <c r="G25" s="8"/>
      <c r="H25" s="8"/>
    </row>
    <row r="26" spans="2:8" ht="12.75">
      <c r="B26" s="56" t="s">
        <v>150</v>
      </c>
      <c r="C26" s="56"/>
      <c r="D26" s="56"/>
      <c r="E26" s="13">
        <v>2887</v>
      </c>
      <c r="F26" s="13">
        <v>2745</v>
      </c>
      <c r="G26" s="13">
        <v>12255</v>
      </c>
      <c r="H26" s="13">
        <v>7419</v>
      </c>
    </row>
    <row r="27" spans="2:8" ht="12.75">
      <c r="B27" s="2" t="s">
        <v>117</v>
      </c>
      <c r="E27" s="8">
        <v>-120</v>
      </c>
      <c r="F27" s="49">
        <v>-1</v>
      </c>
      <c r="G27" s="13">
        <v>-249</v>
      </c>
      <c r="H27" s="13">
        <v>-12</v>
      </c>
    </row>
    <row r="28" spans="2:8" ht="13.5" thickBot="1">
      <c r="B28" t="s">
        <v>154</v>
      </c>
      <c r="E28" s="12">
        <f>SUM(E26:E27)</f>
        <v>2767</v>
      </c>
      <c r="F28" s="12">
        <f>SUM(F26:F27)</f>
        <v>2744</v>
      </c>
      <c r="G28" s="12">
        <f>SUM(G26:G27)</f>
        <v>12006</v>
      </c>
      <c r="H28" s="12">
        <f>SUM(H26:H27)</f>
        <v>7407</v>
      </c>
    </row>
    <row r="29" spans="5:8" ht="13.5" thickTop="1">
      <c r="E29" s="23"/>
      <c r="F29" s="23"/>
      <c r="G29" s="23"/>
      <c r="H29" s="23"/>
    </row>
    <row r="30" spans="5:8" ht="12.75">
      <c r="E30" s="23"/>
      <c r="F30" s="23"/>
      <c r="G30" s="23"/>
      <c r="H30" s="23"/>
    </row>
    <row r="31" spans="5:8" ht="12.75">
      <c r="E31" s="23"/>
      <c r="F31" s="23"/>
      <c r="G31" s="23"/>
      <c r="H31" s="23"/>
    </row>
    <row r="32" spans="2:8" ht="12.75">
      <c r="B32" s="56" t="s">
        <v>47</v>
      </c>
      <c r="E32" s="62">
        <f>E26/167879*100</f>
        <v>1.7196909678994992</v>
      </c>
      <c r="F32" s="62">
        <v>1.67</v>
      </c>
      <c r="G32" s="62">
        <f>G26/167879*100</f>
        <v>7.299900523591396</v>
      </c>
      <c r="H32" s="62">
        <v>4.5</v>
      </c>
    </row>
    <row r="33" spans="2:8" s="41" customFormat="1" ht="11.25">
      <c r="B33" s="41" t="s">
        <v>217</v>
      </c>
      <c r="E33" s="42"/>
      <c r="F33" s="63"/>
      <c r="G33" s="63"/>
      <c r="H33" s="63"/>
    </row>
    <row r="34" spans="2:8" s="41" customFormat="1" ht="11.25">
      <c r="B34" s="41" t="s">
        <v>97</v>
      </c>
      <c r="E34" s="42"/>
      <c r="F34" s="63"/>
      <c r="G34" s="63"/>
      <c r="H34" s="63"/>
    </row>
    <row r="35" spans="6:8" ht="12.75">
      <c r="F35" s="56"/>
      <c r="G35" s="56"/>
      <c r="H35" s="56"/>
    </row>
    <row r="36" spans="2:8" ht="12.75">
      <c r="B36" s="56" t="s">
        <v>48</v>
      </c>
      <c r="E36" s="64">
        <f>2887/167879*100</f>
        <v>1.7196909678994992</v>
      </c>
      <c r="F36" s="62">
        <v>1.21</v>
      </c>
      <c r="G36" s="64">
        <f>12255/167879*100</f>
        <v>7.299900523591396</v>
      </c>
      <c r="H36" s="62">
        <v>3.28</v>
      </c>
    </row>
    <row r="37" spans="2:8" ht="12.75">
      <c r="B37" s="41" t="s">
        <v>218</v>
      </c>
      <c r="E37" s="40"/>
      <c r="F37" s="62"/>
      <c r="G37" s="64"/>
      <c r="H37" s="62"/>
    </row>
    <row r="38" ht="12.75">
      <c r="B38" s="41" t="s">
        <v>97</v>
      </c>
    </row>
    <row r="40" spans="2:8" ht="12.75">
      <c r="B40" s="88" t="s">
        <v>169</v>
      </c>
      <c r="C40" s="88"/>
      <c r="D40" s="88"/>
      <c r="E40" s="88"/>
      <c r="F40" s="88"/>
      <c r="G40" s="88"/>
      <c r="H40" s="88"/>
    </row>
    <row r="41" spans="2:8" ht="12.75">
      <c r="B41" s="88"/>
      <c r="C41" s="88"/>
      <c r="D41" s="88"/>
      <c r="E41" s="88"/>
      <c r="F41" s="88"/>
      <c r="G41" s="88"/>
      <c r="H41" s="88"/>
    </row>
    <row r="42" ht="12.75">
      <c r="C42" s="3"/>
    </row>
    <row r="43" spans="2:3" ht="12.75">
      <c r="B43" s="20"/>
      <c r="C43" s="3"/>
    </row>
    <row r="44" spans="3:8" ht="12.75">
      <c r="C44" s="3"/>
      <c r="E44" s="6"/>
      <c r="F44" s="1"/>
      <c r="G44" s="6"/>
      <c r="H44" s="1"/>
    </row>
    <row r="48" ht="12.75">
      <c r="C48" s="17"/>
    </row>
    <row r="51" s="23" customFormat="1" ht="12.75"/>
    <row r="52" s="23" customFormat="1" ht="12.75"/>
    <row r="53" s="23" customFormat="1" ht="12.75"/>
    <row r="54" s="23" customFormat="1" ht="12.75"/>
    <row r="55" s="23" customFormat="1" ht="12.75"/>
    <row r="56" s="23" customFormat="1" ht="12.75"/>
    <row r="57" s="23" customFormat="1" ht="12.75"/>
  </sheetData>
  <mergeCells count="3">
    <mergeCell ref="E7:F7"/>
    <mergeCell ref="G7:H7"/>
    <mergeCell ref="B40:H41"/>
  </mergeCells>
  <printOptions/>
  <pageMargins left="0.4" right="0.27" top="0.55" bottom="0.5" header="0.3"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1:AA67"/>
  <sheetViews>
    <sheetView workbookViewId="0" topLeftCell="A1">
      <selection activeCell="E50" sqref="E50"/>
    </sheetView>
  </sheetViews>
  <sheetFormatPr defaultColWidth="9.140625" defaultRowHeight="12.75"/>
  <cols>
    <col min="1" max="1" width="2.421875" style="0" customWidth="1"/>
    <col min="2" max="2" width="3.7109375" style="0" customWidth="1"/>
    <col min="3" max="3" width="2.7109375" style="0" customWidth="1"/>
    <col min="4" max="4" width="39.00390625" style="0" customWidth="1"/>
    <col min="5" max="5" width="13.140625" style="0" customWidth="1"/>
    <col min="6" max="6" width="13.00390625" style="0" customWidth="1"/>
    <col min="7" max="7" width="15.00390625" style="0" customWidth="1"/>
    <col min="8" max="8" width="13.421875" style="0" customWidth="1"/>
    <col min="9" max="9" width="18.140625" style="0" customWidth="1"/>
  </cols>
  <sheetData>
    <row r="1" ht="12.75">
      <c r="B1" s="4" t="str">
        <f>'[1]P&amp;L'!B1</f>
        <v>MUTIARA GOODYEAR DEVELOPMENT BERHAD (40282-V)</v>
      </c>
    </row>
    <row r="2" ht="12.75">
      <c r="B2" s="4" t="str">
        <f>'P&amp;L'!B2</f>
        <v>INTERIM FINANCIAL REPORT FOR THE THIRD QUARTER ENDED 31 JANUARY 2007</v>
      </c>
    </row>
    <row r="3" ht="12.75">
      <c r="B3" s="4"/>
    </row>
    <row r="4" ht="12.75">
      <c r="B4" s="4" t="s">
        <v>49</v>
      </c>
    </row>
    <row r="6" spans="2:7" ht="12.75">
      <c r="B6" s="2"/>
      <c r="C6" s="2"/>
      <c r="D6" s="2"/>
      <c r="E6" s="1" t="s">
        <v>8</v>
      </c>
      <c r="F6" s="36"/>
      <c r="G6" s="2"/>
    </row>
    <row r="7" spans="2:9" ht="12.75">
      <c r="B7" s="2"/>
      <c r="C7" s="2"/>
      <c r="D7" s="2"/>
      <c r="E7" s="1" t="s">
        <v>9</v>
      </c>
      <c r="F7" s="1" t="s">
        <v>8</v>
      </c>
      <c r="H7" s="1"/>
      <c r="I7" s="1"/>
    </row>
    <row r="8" spans="5:9" ht="12.75">
      <c r="E8" s="50" t="s">
        <v>10</v>
      </c>
      <c r="F8" s="1" t="s">
        <v>11</v>
      </c>
      <c r="H8" s="1"/>
      <c r="I8" s="1"/>
    </row>
    <row r="9" spans="5:9" ht="12.75">
      <c r="E9" s="1" t="s">
        <v>2</v>
      </c>
      <c r="F9" s="1" t="s">
        <v>12</v>
      </c>
      <c r="H9" s="1"/>
      <c r="I9" s="1"/>
    </row>
    <row r="10" spans="5:9" ht="12.75">
      <c r="E10" s="76">
        <v>39113</v>
      </c>
      <c r="F10" s="76">
        <f>'[1]P&amp;L'!E11</f>
        <v>38837</v>
      </c>
      <c r="H10" s="1"/>
      <c r="I10" s="1"/>
    </row>
    <row r="11" spans="5:9" ht="12.75">
      <c r="E11" s="1" t="s">
        <v>3</v>
      </c>
      <c r="F11" s="1" t="s">
        <v>3</v>
      </c>
      <c r="H11" s="1"/>
      <c r="I11" s="1"/>
    </row>
    <row r="12" spans="6:9" ht="12.75">
      <c r="F12" s="1"/>
      <c r="H12" s="1"/>
      <c r="I12" s="1"/>
    </row>
    <row r="13" ht="12.75">
      <c r="B13" s="4" t="s">
        <v>127</v>
      </c>
    </row>
    <row r="14" ht="12.75">
      <c r="B14" t="s">
        <v>138</v>
      </c>
    </row>
    <row r="15" spans="3:7" ht="12.75">
      <c r="C15" t="s">
        <v>20</v>
      </c>
      <c r="E15" s="8">
        <v>5317</v>
      </c>
      <c r="F15" s="51">
        <v>5899</v>
      </c>
      <c r="G15" s="55"/>
    </row>
    <row r="16" spans="2:7" ht="12.75">
      <c r="B16" s="3"/>
      <c r="C16" t="s">
        <v>128</v>
      </c>
      <c r="E16" s="8">
        <v>61475</v>
      </c>
      <c r="F16" s="51">
        <v>61475</v>
      </c>
      <c r="G16" s="55"/>
    </row>
    <row r="17" spans="3:7" ht="12.75">
      <c r="C17" t="s">
        <v>205</v>
      </c>
      <c r="E17" s="8">
        <f>5500+3200</f>
        <v>8700</v>
      </c>
      <c r="F17" s="51">
        <v>5500</v>
      </c>
      <c r="G17" s="55"/>
    </row>
    <row r="18" spans="3:7" ht="12.75">
      <c r="C18" t="s">
        <v>21</v>
      </c>
      <c r="E18" s="8">
        <v>221047</v>
      </c>
      <c r="F18" s="52">
        <v>224677</v>
      </c>
      <c r="G18" s="55"/>
    </row>
    <row r="19" spans="3:7" ht="12.75">
      <c r="C19" t="s">
        <v>120</v>
      </c>
      <c r="E19" s="8">
        <v>1200</v>
      </c>
      <c r="F19" s="51">
        <v>1200</v>
      </c>
      <c r="G19" s="55"/>
    </row>
    <row r="20" spans="3:7" ht="12.75">
      <c r="C20" t="s">
        <v>99</v>
      </c>
      <c r="E20" s="8">
        <v>57</v>
      </c>
      <c r="F20" s="51">
        <v>373</v>
      </c>
      <c r="G20" s="55"/>
    </row>
    <row r="21" spans="5:7" ht="12.75">
      <c r="E21" s="53">
        <f>SUM(E15:E20)</f>
        <v>297796</v>
      </c>
      <c r="F21" s="53">
        <f>SUM(F15:F20)</f>
        <v>299124</v>
      </c>
      <c r="G21" s="55"/>
    </row>
    <row r="22" spans="6:7" ht="12.75">
      <c r="F22" s="51"/>
      <c r="G22" s="55"/>
    </row>
    <row r="23" spans="2:7" ht="12.75">
      <c r="B23" t="s">
        <v>13</v>
      </c>
      <c r="F23" s="51"/>
      <c r="G23" s="55"/>
    </row>
    <row r="24" spans="3:7" ht="12.75">
      <c r="C24" t="s">
        <v>121</v>
      </c>
      <c r="E24" s="8">
        <v>172668</v>
      </c>
      <c r="F24" s="52">
        <v>181079</v>
      </c>
      <c r="G24" s="55"/>
    </row>
    <row r="25" spans="3:7" ht="12.75">
      <c r="C25" t="s">
        <v>122</v>
      </c>
      <c r="E25" s="8">
        <v>13577</v>
      </c>
      <c r="F25" s="51">
        <v>10214</v>
      </c>
      <c r="G25" s="55"/>
    </row>
    <row r="26" spans="2:7" ht="12.75">
      <c r="B26" s="3"/>
      <c r="C26" t="s">
        <v>23</v>
      </c>
      <c r="E26" s="8">
        <v>23477</v>
      </c>
      <c r="F26" s="51">
        <v>12897</v>
      </c>
      <c r="G26" s="55"/>
    </row>
    <row r="27" spans="3:7" ht="12.75">
      <c r="C27" t="s">
        <v>22</v>
      </c>
      <c r="E27" s="8">
        <f>4310+939</f>
        <v>5249</v>
      </c>
      <c r="F27" s="51">
        <f>4000+2267</f>
        <v>6267</v>
      </c>
      <c r="G27" s="55"/>
    </row>
    <row r="28" spans="2:7" ht="12.75">
      <c r="B28" s="3"/>
      <c r="C28" t="s">
        <v>24</v>
      </c>
      <c r="E28" s="8">
        <f>2949+40266</f>
        <v>43215</v>
      </c>
      <c r="F28" s="51">
        <f>9895+21344</f>
        <v>31239</v>
      </c>
      <c r="G28" s="55"/>
    </row>
    <row r="29" spans="5:7" ht="12.75">
      <c r="E29" s="11">
        <f>SUM(E24:E28)</f>
        <v>258186</v>
      </c>
      <c r="F29" s="11">
        <f>SUM(F24:F28)</f>
        <v>241696</v>
      </c>
      <c r="G29" s="24"/>
    </row>
    <row r="30" spans="2:7" ht="13.5" thickBot="1">
      <c r="B30" s="4" t="s">
        <v>132</v>
      </c>
      <c r="E30" s="61">
        <f>E21+E29</f>
        <v>555982</v>
      </c>
      <c r="F30" s="61">
        <f>F21+F29</f>
        <v>540820</v>
      </c>
      <c r="G30" s="24"/>
    </row>
    <row r="31" spans="6:7" ht="12.75">
      <c r="F31" s="24"/>
      <c r="G31" s="24"/>
    </row>
    <row r="32" spans="2:7" ht="12.75">
      <c r="B32" s="4" t="s">
        <v>133</v>
      </c>
      <c r="F32" s="24"/>
      <c r="G32" s="24"/>
    </row>
    <row r="33" spans="2:7" ht="12.75">
      <c r="B33" t="s">
        <v>151</v>
      </c>
      <c r="F33" s="24"/>
      <c r="G33" s="24"/>
    </row>
    <row r="34" spans="3:7" ht="12.75">
      <c r="C34" t="s">
        <v>15</v>
      </c>
      <c r="E34" s="8">
        <v>230913</v>
      </c>
      <c r="F34" s="51">
        <v>168195</v>
      </c>
      <c r="G34" s="55"/>
    </row>
    <row r="35" spans="3:7" ht="12.75">
      <c r="C35" t="s">
        <v>26</v>
      </c>
      <c r="E35" s="8">
        <v>0</v>
      </c>
      <c r="F35" s="51">
        <v>72880</v>
      </c>
      <c r="G35" s="55"/>
    </row>
    <row r="36" spans="3:7" ht="12.75">
      <c r="C36" t="s">
        <v>134</v>
      </c>
      <c r="E36" s="8">
        <v>19341</v>
      </c>
      <c r="F36" s="51">
        <v>3662</v>
      </c>
      <c r="G36" s="55"/>
    </row>
    <row r="37" spans="3:7" ht="12.75">
      <c r="C37" t="s">
        <v>199</v>
      </c>
      <c r="E37" s="8">
        <v>34</v>
      </c>
      <c r="F37" s="51">
        <v>4754</v>
      </c>
      <c r="G37" s="55"/>
    </row>
    <row r="38" spans="3:7" ht="12.75">
      <c r="C38" t="s">
        <v>135</v>
      </c>
      <c r="E38" s="10">
        <v>33490</v>
      </c>
      <c r="F38" s="54">
        <v>25815</v>
      </c>
      <c r="G38" s="14"/>
    </row>
    <row r="39" spans="5:7" ht="12.75">
      <c r="E39" s="55">
        <f>SUM(E34:E38)</f>
        <v>283778</v>
      </c>
      <c r="F39" s="55">
        <f>SUM(F34:F38)</f>
        <v>275306</v>
      </c>
      <c r="G39" s="14"/>
    </row>
    <row r="40" spans="2:7" ht="12.75">
      <c r="B40" t="s">
        <v>16</v>
      </c>
      <c r="E40" s="51">
        <v>10070</v>
      </c>
      <c r="F40" s="51">
        <v>10319</v>
      </c>
      <c r="G40" s="55"/>
    </row>
    <row r="41" spans="2:7" ht="12.75">
      <c r="B41" t="s">
        <v>136</v>
      </c>
      <c r="E41" s="53">
        <f>SUM(E39:E40)</f>
        <v>293848</v>
      </c>
      <c r="F41" s="53">
        <f>SUM(F39:F40)</f>
        <v>285625</v>
      </c>
      <c r="G41" s="55"/>
    </row>
    <row r="42" spans="2:7" ht="12.75">
      <c r="B42" s="3"/>
      <c r="F42" s="51"/>
      <c r="G42" s="55"/>
    </row>
    <row r="43" spans="2:7" ht="12.75">
      <c r="B43" s="2" t="s">
        <v>137</v>
      </c>
      <c r="F43" s="51"/>
      <c r="G43" s="55"/>
    </row>
    <row r="44" spans="2:7" ht="12.75">
      <c r="B44" s="3"/>
      <c r="C44" s="2" t="s">
        <v>139</v>
      </c>
      <c r="E44" s="8">
        <f>125353+931</f>
        <v>126284</v>
      </c>
      <c r="F44" s="51">
        <f>118670+1324</f>
        <v>119994</v>
      </c>
      <c r="G44" s="55"/>
    </row>
    <row r="45" spans="3:7" ht="12.75">
      <c r="C45" s="2" t="s">
        <v>140</v>
      </c>
      <c r="E45" s="8">
        <v>24959</v>
      </c>
      <c r="F45" s="51">
        <v>26042</v>
      </c>
      <c r="G45" s="55"/>
    </row>
    <row r="46" spans="3:7" ht="12.75">
      <c r="C46" s="2" t="s">
        <v>141</v>
      </c>
      <c r="E46" s="8">
        <v>1013</v>
      </c>
      <c r="F46" s="51">
        <v>1013</v>
      </c>
      <c r="G46" s="55"/>
    </row>
    <row r="47" spans="3:7" ht="12.75">
      <c r="C47" s="2"/>
      <c r="E47" s="53">
        <f>SUM(E44:E46)</f>
        <v>152256</v>
      </c>
      <c r="F47" s="53">
        <f>SUM(F44:F46)</f>
        <v>147049</v>
      </c>
      <c r="G47" s="55"/>
    </row>
    <row r="48" spans="2:7" ht="12.75">
      <c r="B48" s="2"/>
      <c r="F48" s="51"/>
      <c r="G48" s="55"/>
    </row>
    <row r="49" spans="2:7" ht="12.75">
      <c r="B49" t="s">
        <v>14</v>
      </c>
      <c r="G49" s="23"/>
    </row>
    <row r="50" spans="3:7" ht="12.75">
      <c r="C50" t="s">
        <v>129</v>
      </c>
      <c r="E50" s="8">
        <v>27872</v>
      </c>
      <c r="F50" s="51">
        <v>29294</v>
      </c>
      <c r="G50" s="55"/>
    </row>
    <row r="51" spans="3:7" ht="12.75">
      <c r="C51" t="s">
        <v>130</v>
      </c>
      <c r="E51" s="84">
        <v>0</v>
      </c>
      <c r="F51" s="52">
        <v>1849</v>
      </c>
      <c r="G51" s="55"/>
    </row>
    <row r="52" spans="3:7" ht="12.75">
      <c r="C52" t="s">
        <v>131</v>
      </c>
      <c r="E52" s="8">
        <f>19756+14245+6915</f>
        <v>40916</v>
      </c>
      <c r="F52" s="51">
        <f>23929+6500+5540</f>
        <v>35969</v>
      </c>
      <c r="G52" s="55"/>
    </row>
    <row r="53" spans="3:7" ht="12.75">
      <c r="C53" t="s">
        <v>29</v>
      </c>
      <c r="E53" s="8">
        <f>586+33302</f>
        <v>33888</v>
      </c>
      <c r="F53" s="51">
        <f>772+35514</f>
        <v>36286</v>
      </c>
      <c r="G53" s="55"/>
    </row>
    <row r="54" spans="3:7" ht="12.75">
      <c r="C54" t="s">
        <v>26</v>
      </c>
      <c r="E54" s="8">
        <v>0</v>
      </c>
      <c r="F54" s="51">
        <v>1128</v>
      </c>
      <c r="G54" s="55"/>
    </row>
    <row r="55" spans="3:7" ht="12.75">
      <c r="C55" t="s">
        <v>25</v>
      </c>
      <c r="E55" s="8">
        <v>7202</v>
      </c>
      <c r="F55" s="51">
        <v>3620</v>
      </c>
      <c r="G55" s="55"/>
    </row>
    <row r="56" spans="5:7" ht="12.75">
      <c r="E56" s="53">
        <f>SUM(E50:E55)</f>
        <v>109878</v>
      </c>
      <c r="F56" s="53">
        <f>SUM(F50:F55)</f>
        <v>108146</v>
      </c>
      <c r="G56" s="55"/>
    </row>
    <row r="57" spans="2:7" ht="12.75">
      <c r="B57" t="s">
        <v>142</v>
      </c>
      <c r="E57" s="53">
        <f>E47+E56</f>
        <v>262134</v>
      </c>
      <c r="F57" s="53">
        <f>F47+F56</f>
        <v>255195</v>
      </c>
      <c r="G57" s="55"/>
    </row>
    <row r="58" spans="2:7" ht="13.5" thickBot="1">
      <c r="B58" s="4" t="s">
        <v>143</v>
      </c>
      <c r="E58" s="61">
        <f>E41+E57</f>
        <v>555982</v>
      </c>
      <c r="F58" s="61">
        <f>F41+F57</f>
        <v>540820</v>
      </c>
      <c r="G58" s="23"/>
    </row>
    <row r="59" spans="2:7" ht="12.75">
      <c r="B59" s="3"/>
      <c r="C59" s="23"/>
      <c r="D59" s="23"/>
      <c r="E59" s="24"/>
      <c r="F59" s="24"/>
      <c r="G59" s="24"/>
    </row>
    <row r="60" spans="3:7" ht="12.75">
      <c r="C60" s="2"/>
      <c r="G60" s="23"/>
    </row>
    <row r="61" spans="2:7" ht="12.75">
      <c r="B61" s="56" t="s">
        <v>126</v>
      </c>
      <c r="D61" s="56"/>
      <c r="E61" s="57">
        <f>E39/E34</f>
        <v>1.228939037646213</v>
      </c>
      <c r="F61" s="57">
        <f>F39/F34</f>
        <v>1.6368263028032939</v>
      </c>
      <c r="G61" s="60"/>
    </row>
    <row r="62" spans="3:7" ht="12.75">
      <c r="C62" s="58" t="s">
        <v>144</v>
      </c>
      <c r="D62" s="56"/>
      <c r="E62" s="56"/>
      <c r="F62" s="56"/>
      <c r="G62" s="56"/>
    </row>
    <row r="63" spans="3:27" ht="12.75">
      <c r="C63" s="41"/>
      <c r="M63" s="59"/>
      <c r="N63" s="59"/>
      <c r="O63" s="59"/>
      <c r="P63" s="1"/>
      <c r="Q63" s="1"/>
      <c r="R63" s="1"/>
      <c r="S63" s="1"/>
      <c r="T63" s="1"/>
      <c r="U63" s="1"/>
      <c r="V63" s="1"/>
      <c r="X63" s="59"/>
      <c r="Y63" s="59"/>
      <c r="Z63" s="59"/>
      <c r="AA63" s="1"/>
    </row>
    <row r="64" ht="12.75">
      <c r="C64" s="17"/>
    </row>
    <row r="65" spans="2:8" ht="12.75" customHeight="1">
      <c r="B65" s="88" t="s">
        <v>170</v>
      </c>
      <c r="C65" s="88"/>
      <c r="D65" s="88"/>
      <c r="E65" s="88"/>
      <c r="F65" s="88"/>
      <c r="G65" s="67"/>
      <c r="H65" s="67"/>
    </row>
    <row r="66" spans="2:8" ht="12.75">
      <c r="B66" s="88"/>
      <c r="C66" s="88"/>
      <c r="D66" s="88"/>
      <c r="E66" s="88"/>
      <c r="F66" s="88"/>
      <c r="G66" s="67"/>
      <c r="H66" s="67"/>
    </row>
    <row r="67" spans="2:6" ht="12.75">
      <c r="B67" s="88"/>
      <c r="C67" s="88"/>
      <c r="D67" s="88"/>
      <c r="E67" s="88"/>
      <c r="F67" s="88"/>
    </row>
  </sheetData>
  <mergeCells count="1">
    <mergeCell ref="B65:F67"/>
  </mergeCells>
  <printOptions/>
  <pageMargins left="0.73" right="0.47" top="0.5" bottom="0.5" header="0.5" footer="0.2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1:AB45"/>
  <sheetViews>
    <sheetView workbookViewId="0" topLeftCell="A4">
      <selection activeCell="H23" sqref="H23"/>
    </sheetView>
  </sheetViews>
  <sheetFormatPr defaultColWidth="9.140625" defaultRowHeight="12.75"/>
  <cols>
    <col min="1" max="1" width="2.421875" style="0" customWidth="1"/>
    <col min="2" max="2" width="27.8515625" style="0" customWidth="1"/>
    <col min="3" max="3" width="1.421875" style="0" customWidth="1"/>
    <col min="4" max="4" width="11.57421875" style="0" customWidth="1"/>
    <col min="5" max="5" width="11.00390625" style="0" customWidth="1"/>
    <col min="6" max="6" width="12.7109375" style="0" customWidth="1"/>
    <col min="7" max="7" width="11.57421875" style="0" customWidth="1"/>
    <col min="8" max="8" width="11.8515625" style="0" customWidth="1"/>
    <col min="9" max="9" width="12.140625" style="0" customWidth="1"/>
    <col min="10" max="10" width="11.7109375" style="0" customWidth="1"/>
    <col min="11" max="11" width="11.28125" style="0" bestFit="1" customWidth="1"/>
  </cols>
  <sheetData>
    <row r="1" ht="12.75">
      <c r="B1" s="4" t="str">
        <f>'P&amp;L'!B1</f>
        <v>MUTIARA GOODYEAR DEVELOPMENT BERHAD (40282-V)</v>
      </c>
    </row>
    <row r="2" ht="12.75">
      <c r="B2" s="4" t="str">
        <f>'P&amp;L'!B2</f>
        <v>INTERIM FINANCIAL REPORT FOR THE THIRD QUARTER ENDED 31 JANUARY 2007</v>
      </c>
    </row>
    <row r="3" ht="12.75">
      <c r="B3" s="4"/>
    </row>
    <row r="4" ht="12.75">
      <c r="B4" s="4" t="s">
        <v>50</v>
      </c>
    </row>
    <row r="7" spans="4:9" ht="12.75">
      <c r="D7" s="89" t="s">
        <v>168</v>
      </c>
      <c r="E7" s="91"/>
      <c r="F7" s="91"/>
      <c r="G7" s="91"/>
      <c r="H7" s="91"/>
      <c r="I7" s="92"/>
    </row>
    <row r="8" spans="4:9" ht="5.25" customHeight="1">
      <c r="D8" s="14"/>
      <c r="E8" s="14"/>
      <c r="F8" s="14"/>
      <c r="G8" s="14"/>
      <c r="H8" s="14"/>
      <c r="I8" s="14"/>
    </row>
    <row r="9" spans="6:7" ht="12.75">
      <c r="F9" s="89" t="s">
        <v>146</v>
      </c>
      <c r="G9" s="90"/>
    </row>
    <row r="10" spans="4:11" ht="12.75">
      <c r="D10" s="1" t="s">
        <v>51</v>
      </c>
      <c r="E10" s="1" t="s">
        <v>26</v>
      </c>
      <c r="F10" s="1" t="s">
        <v>51</v>
      </c>
      <c r="G10" s="1" t="s">
        <v>54</v>
      </c>
      <c r="H10" s="1" t="s">
        <v>96</v>
      </c>
      <c r="I10" s="1"/>
      <c r="J10" s="1" t="s">
        <v>147</v>
      </c>
      <c r="K10" s="1" t="s">
        <v>18</v>
      </c>
    </row>
    <row r="11" spans="4:11" ht="12.75">
      <c r="D11" s="1" t="s">
        <v>52</v>
      </c>
      <c r="E11" s="1"/>
      <c r="F11" s="1" t="s">
        <v>53</v>
      </c>
      <c r="G11" s="1" t="s">
        <v>55</v>
      </c>
      <c r="H11" s="1" t="s">
        <v>152</v>
      </c>
      <c r="I11" s="1" t="s">
        <v>153</v>
      </c>
      <c r="J11" s="1" t="s">
        <v>148</v>
      </c>
      <c r="K11" s="1" t="s">
        <v>145</v>
      </c>
    </row>
    <row r="12" spans="4:11" ht="12.75">
      <c r="D12" s="1"/>
      <c r="E12" s="1"/>
      <c r="F12" s="1"/>
      <c r="G12" s="1"/>
      <c r="H12" s="1"/>
      <c r="I12" s="1"/>
      <c r="J12" s="1"/>
      <c r="K12" s="1"/>
    </row>
    <row r="13" spans="4:11" ht="12.75">
      <c r="D13" s="1" t="s">
        <v>3</v>
      </c>
      <c r="E13" s="1" t="s">
        <v>3</v>
      </c>
      <c r="F13" s="1" t="s">
        <v>3</v>
      </c>
      <c r="G13" s="1" t="s">
        <v>3</v>
      </c>
      <c r="H13" s="1" t="s">
        <v>3</v>
      </c>
      <c r="I13" s="1" t="s">
        <v>3</v>
      </c>
      <c r="J13" s="1" t="s">
        <v>3</v>
      </c>
      <c r="K13" s="1" t="s">
        <v>3</v>
      </c>
    </row>
    <row r="15" spans="2:11" ht="12.75">
      <c r="B15" t="s">
        <v>196</v>
      </c>
      <c r="D15" s="9">
        <f>D41</f>
        <v>168195</v>
      </c>
      <c r="E15" s="9">
        <f aca="true" t="shared" si="0" ref="E15:K15">E41</f>
        <v>72880</v>
      </c>
      <c r="F15" s="9">
        <f t="shared" si="0"/>
        <v>3662</v>
      </c>
      <c r="G15" s="9">
        <f t="shared" si="0"/>
        <v>4754</v>
      </c>
      <c r="H15" s="9">
        <f t="shared" si="0"/>
        <v>25815</v>
      </c>
      <c r="I15" s="9">
        <f t="shared" si="0"/>
        <v>275306</v>
      </c>
      <c r="J15" s="9">
        <f t="shared" si="0"/>
        <v>10319</v>
      </c>
      <c r="K15" s="9">
        <f t="shared" si="0"/>
        <v>285625</v>
      </c>
    </row>
    <row r="16" ht="12.75">
      <c r="K16" s="9"/>
    </row>
    <row r="17" spans="2:11" ht="12.75">
      <c r="B17" t="s">
        <v>46</v>
      </c>
      <c r="H17" s="8">
        <f>'P&amp;L'!G26</f>
        <v>12255</v>
      </c>
      <c r="I17" s="9">
        <f>SUM(D17:H17)</f>
        <v>12255</v>
      </c>
      <c r="J17" s="8">
        <v>-249</v>
      </c>
      <c r="K17" s="8">
        <f>SUM(I17:J17)</f>
        <v>12006</v>
      </c>
    </row>
    <row r="18" spans="8:11" ht="12.75">
      <c r="H18" s="8"/>
      <c r="I18" s="9"/>
      <c r="J18" s="8"/>
      <c r="K18" s="8"/>
    </row>
    <row r="19" spans="2:11" ht="12.75">
      <c r="B19" t="s">
        <v>222</v>
      </c>
      <c r="H19" s="8">
        <v>-3640</v>
      </c>
      <c r="I19" s="9">
        <f>SUM(D19:H19)</f>
        <v>-3640</v>
      </c>
      <c r="J19" s="8"/>
      <c r="K19" s="8">
        <f>SUM(I19:J19)</f>
        <v>-3640</v>
      </c>
    </row>
    <row r="20" spans="8:11" ht="12.75">
      <c r="H20" s="8"/>
      <c r="I20" s="8"/>
      <c r="J20" s="8"/>
      <c r="K20" s="8"/>
    </row>
    <row r="21" spans="2:11" ht="12.75">
      <c r="B21" t="s">
        <v>124</v>
      </c>
      <c r="D21" s="8">
        <v>62718</v>
      </c>
      <c r="E21" s="8">
        <v>-72880</v>
      </c>
      <c r="F21" s="8">
        <v>15679</v>
      </c>
      <c r="G21" s="8">
        <v>-5660</v>
      </c>
      <c r="H21" s="8"/>
      <c r="I21" s="9">
        <f>SUM(D21:H21)</f>
        <v>-143</v>
      </c>
      <c r="J21" s="8"/>
      <c r="K21" s="8">
        <f>SUM(I21:J21)</f>
        <v>-143</v>
      </c>
    </row>
    <row r="22" spans="8:11" ht="12.75">
      <c r="H22" s="8"/>
      <c r="I22" s="8"/>
      <c r="J22" s="8"/>
      <c r="K22" s="8"/>
    </row>
    <row r="23" spans="2:11" ht="12.75">
      <c r="B23" t="s">
        <v>200</v>
      </c>
      <c r="G23" s="8">
        <v>940</v>
      </c>
      <c r="H23" s="8">
        <v>-940</v>
      </c>
      <c r="I23" s="9">
        <f>SUM(D23:H23)</f>
        <v>0</v>
      </c>
      <c r="J23" s="8"/>
      <c r="K23" s="8">
        <f>SUM(I23:J23)</f>
        <v>0</v>
      </c>
    </row>
    <row r="24" spans="2:11" ht="12.75">
      <c r="B24" t="s">
        <v>201</v>
      </c>
      <c r="G24" s="8"/>
      <c r="H24" s="8"/>
      <c r="I24" s="9"/>
      <c r="J24" s="8"/>
      <c r="K24" s="8"/>
    </row>
    <row r="26" spans="2:11" ht="13.5" thickBot="1">
      <c r="B26" t="s">
        <v>209</v>
      </c>
      <c r="D26" s="12">
        <f aca="true" t="shared" si="1" ref="D26:K26">SUM(D15:D25)</f>
        <v>230913</v>
      </c>
      <c r="E26" s="12">
        <f t="shared" si="1"/>
        <v>0</v>
      </c>
      <c r="F26" s="12">
        <f t="shared" si="1"/>
        <v>19341</v>
      </c>
      <c r="G26" s="12">
        <f t="shared" si="1"/>
        <v>34</v>
      </c>
      <c r="H26" s="12">
        <f t="shared" si="1"/>
        <v>33490</v>
      </c>
      <c r="I26" s="12">
        <f>SUM(I15:I25)</f>
        <v>283778</v>
      </c>
      <c r="J26" s="12">
        <f>SUM(J15:J25)</f>
        <v>10070</v>
      </c>
      <c r="K26" s="12">
        <f t="shared" si="1"/>
        <v>293848</v>
      </c>
    </row>
    <row r="27" ht="13.5" thickTop="1"/>
    <row r="30" spans="2:11" ht="12.75">
      <c r="B30" t="s">
        <v>123</v>
      </c>
      <c r="D30" s="13">
        <v>163534</v>
      </c>
      <c r="E30" s="13">
        <v>78296</v>
      </c>
      <c r="F30" s="13">
        <v>2497</v>
      </c>
      <c r="G30" s="13">
        <v>3686</v>
      </c>
      <c r="H30" s="13">
        <v>25579</v>
      </c>
      <c r="I30" s="9">
        <f>SUM(D30:H30)</f>
        <v>273592</v>
      </c>
      <c r="J30" s="13">
        <v>10336</v>
      </c>
      <c r="K30" s="8">
        <f>SUM(I30:J30)</f>
        <v>283928</v>
      </c>
    </row>
    <row r="31" spans="4:11" ht="12.75">
      <c r="D31" s="13"/>
      <c r="E31" s="13"/>
      <c r="F31" s="13"/>
      <c r="G31" s="13"/>
      <c r="H31" s="13"/>
      <c r="I31" s="9"/>
      <c r="J31" s="13"/>
      <c r="K31" s="8"/>
    </row>
    <row r="32" spans="2:11" ht="12.75">
      <c r="B32" t="s">
        <v>56</v>
      </c>
      <c r="H32" s="8">
        <v>5130</v>
      </c>
      <c r="I32" s="9">
        <f>SUM(D32:H32)</f>
        <v>5130</v>
      </c>
      <c r="J32" s="8">
        <v>-17</v>
      </c>
      <c r="K32" s="8">
        <f>SUM(I32:J32)</f>
        <v>5113</v>
      </c>
    </row>
    <row r="33" spans="8:11" ht="12.75">
      <c r="H33" s="8"/>
      <c r="I33" s="8"/>
      <c r="J33" s="8"/>
      <c r="K33" s="8"/>
    </row>
    <row r="34" spans="2:11" ht="12.75">
      <c r="B34" t="s">
        <v>149</v>
      </c>
      <c r="H34" s="8">
        <v>-3567</v>
      </c>
      <c r="I34" s="9">
        <f>SUM(D34:H34)</f>
        <v>-3567</v>
      </c>
      <c r="J34" s="8"/>
      <c r="K34" s="8">
        <f>SUM(I34:J34)</f>
        <v>-3567</v>
      </c>
    </row>
    <row r="35" spans="8:11" ht="12.75">
      <c r="H35" s="8"/>
      <c r="I35" s="8"/>
      <c r="J35" s="8"/>
      <c r="K35" s="13"/>
    </row>
    <row r="36" spans="2:11" ht="12.75">
      <c r="B36" t="s">
        <v>124</v>
      </c>
      <c r="D36">
        <v>4661</v>
      </c>
      <c r="E36" s="8">
        <v>-5416</v>
      </c>
      <c r="F36" s="8">
        <v>1165</v>
      </c>
      <c r="G36" s="8">
        <v>-259</v>
      </c>
      <c r="H36" s="8"/>
      <c r="I36" s="9">
        <f>SUM(D36:H36)</f>
        <v>151</v>
      </c>
      <c r="J36" s="8"/>
      <c r="K36" s="8">
        <f>SUM(I36:J36)</f>
        <v>151</v>
      </c>
    </row>
    <row r="37" spans="8:11" ht="12.75">
      <c r="H37" s="8"/>
      <c r="I37" s="8"/>
      <c r="J37" s="8"/>
      <c r="K37" s="8"/>
    </row>
    <row r="38" spans="2:11" ht="12.75">
      <c r="B38" t="s">
        <v>200</v>
      </c>
      <c r="G38" s="8">
        <v>1327</v>
      </c>
      <c r="H38" s="8">
        <v>-1327</v>
      </c>
      <c r="I38" s="9">
        <f>SUM(D38:H38)</f>
        <v>0</v>
      </c>
      <c r="J38" s="8"/>
      <c r="K38" s="8">
        <f>SUM(I38:J38)</f>
        <v>0</v>
      </c>
    </row>
    <row r="39" spans="2:11" ht="12.75">
      <c r="B39" t="s">
        <v>201</v>
      </c>
      <c r="G39" s="8"/>
      <c r="H39" s="8"/>
      <c r="I39" s="9"/>
      <c r="J39" s="8"/>
      <c r="K39" s="8"/>
    </row>
    <row r="40" spans="4:11" ht="12.75">
      <c r="D40" s="7"/>
      <c r="E40" s="7"/>
      <c r="F40" s="7"/>
      <c r="G40" s="7"/>
      <c r="H40" s="7"/>
      <c r="I40" s="7"/>
      <c r="J40" s="7"/>
      <c r="K40" s="7"/>
    </row>
    <row r="41" spans="2:11" ht="13.5" thickBot="1">
      <c r="B41" t="s">
        <v>195</v>
      </c>
      <c r="D41" s="22">
        <f>SUM(D30:D40)</f>
        <v>168195</v>
      </c>
      <c r="E41" s="22">
        <f aca="true" t="shared" si="2" ref="E41:K41">SUM(E30:E40)</f>
        <v>72880</v>
      </c>
      <c r="F41" s="22">
        <f t="shared" si="2"/>
        <v>3662</v>
      </c>
      <c r="G41" s="22">
        <f t="shared" si="2"/>
        <v>4754</v>
      </c>
      <c r="H41" s="22">
        <f t="shared" si="2"/>
        <v>25815</v>
      </c>
      <c r="I41" s="22">
        <f t="shared" si="2"/>
        <v>275306</v>
      </c>
      <c r="J41" s="22">
        <f t="shared" si="2"/>
        <v>10319</v>
      </c>
      <c r="K41" s="22">
        <f t="shared" si="2"/>
        <v>285625</v>
      </c>
    </row>
    <row r="42" ht="13.5" thickTop="1"/>
    <row r="44" spans="2:28" ht="12.75" customHeight="1">
      <c r="B44" s="88" t="s">
        <v>171</v>
      </c>
      <c r="C44" s="88"/>
      <c r="D44" s="88"/>
      <c r="E44" s="88"/>
      <c r="F44" s="88"/>
      <c r="G44" s="88"/>
      <c r="H44" s="88"/>
      <c r="I44" s="88"/>
      <c r="J44" s="88"/>
      <c r="K44" s="88"/>
      <c r="N44" s="6"/>
      <c r="O44" s="6"/>
      <c r="P44" s="6"/>
      <c r="Q44" s="1"/>
      <c r="R44" s="1"/>
      <c r="S44" s="1"/>
      <c r="T44" s="1"/>
      <c r="U44" s="1"/>
      <c r="V44" s="1"/>
      <c r="W44" s="1"/>
      <c r="Y44" s="6"/>
      <c r="Z44" s="6"/>
      <c r="AA44" s="6"/>
      <c r="AB44" s="1"/>
    </row>
    <row r="45" spans="2:11" ht="12.75">
      <c r="B45" s="88"/>
      <c r="C45" s="88"/>
      <c r="D45" s="88"/>
      <c r="E45" s="88"/>
      <c r="F45" s="88"/>
      <c r="G45" s="88"/>
      <c r="H45" s="88"/>
      <c r="I45" s="88"/>
      <c r="J45" s="88"/>
      <c r="K45" s="88"/>
    </row>
  </sheetData>
  <mergeCells count="3">
    <mergeCell ref="F9:G9"/>
    <mergeCell ref="D7:I7"/>
    <mergeCell ref="B44:K45"/>
  </mergeCells>
  <printOptions/>
  <pageMargins left="0.29" right="0.25" top="0.5" bottom="0.5" header="0.5" footer="0.5"/>
  <pageSetup fitToHeight="1" fitToWidth="1" horizontalDpi="600" verticalDpi="600" orientation="portrait"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Z50"/>
  <sheetViews>
    <sheetView workbookViewId="0" topLeftCell="A1">
      <selection activeCell="B8" sqref="B8"/>
    </sheetView>
  </sheetViews>
  <sheetFormatPr defaultColWidth="9.140625" defaultRowHeight="12.75"/>
  <cols>
    <col min="1" max="1" width="2.28125" style="0" customWidth="1"/>
    <col min="2" max="2" width="52.8515625" style="0" customWidth="1"/>
    <col min="3" max="3" width="2.421875" style="0" customWidth="1"/>
    <col min="4" max="4" width="18.7109375" style="0" customWidth="1"/>
    <col min="5" max="5" width="16.140625" style="0" customWidth="1"/>
  </cols>
  <sheetData>
    <row r="1" ht="12.75">
      <c r="B1" s="4" t="s">
        <v>17</v>
      </c>
    </row>
    <row r="2" ht="12.75">
      <c r="B2" s="4" t="str">
        <f>'P&amp;L'!B2</f>
        <v>INTERIM FINANCIAL REPORT FOR THE THIRD QUARTER ENDED 31 JANUARY 2007</v>
      </c>
    </row>
    <row r="3" ht="12.75">
      <c r="B3" s="4"/>
    </row>
    <row r="4" ht="12.75">
      <c r="B4" s="4" t="s">
        <v>112</v>
      </c>
    </row>
    <row r="6" ht="12.75">
      <c r="D6" s="1" t="s">
        <v>8</v>
      </c>
    </row>
    <row r="7" spans="4:5" ht="12.75">
      <c r="D7" s="1" t="s">
        <v>9</v>
      </c>
      <c r="E7" s="1" t="s">
        <v>8</v>
      </c>
    </row>
    <row r="8" spans="4:5" ht="12.75">
      <c r="D8" s="1" t="s">
        <v>10</v>
      </c>
      <c r="E8" s="1" t="s">
        <v>11</v>
      </c>
    </row>
    <row r="9" spans="4:5" ht="12.75">
      <c r="D9" s="1" t="s">
        <v>2</v>
      </c>
      <c r="E9" s="1" t="s">
        <v>12</v>
      </c>
    </row>
    <row r="10" spans="4:5" ht="12.75">
      <c r="D10" s="44">
        <v>39113</v>
      </c>
      <c r="E10" s="76">
        <v>38837</v>
      </c>
    </row>
    <row r="11" spans="4:5" ht="12.75">
      <c r="D11" s="1" t="s">
        <v>3</v>
      </c>
      <c r="E11" s="1" t="s">
        <v>3</v>
      </c>
    </row>
    <row r="13" spans="2:5" ht="12.75">
      <c r="B13" t="s">
        <v>119</v>
      </c>
      <c r="D13" s="8">
        <v>16289</v>
      </c>
      <c r="E13" s="8">
        <v>-19202</v>
      </c>
    </row>
    <row r="14" ht="12.75">
      <c r="E14" s="8"/>
    </row>
    <row r="15" spans="2:5" ht="12.75">
      <c r="B15" t="s">
        <v>228</v>
      </c>
      <c r="D15" s="8">
        <v>-3541</v>
      </c>
      <c r="E15" s="8">
        <v>228</v>
      </c>
    </row>
    <row r="16" ht="12.75">
      <c r="E16" s="8"/>
    </row>
    <row r="17" spans="2:5" ht="12.75">
      <c r="B17" t="s">
        <v>229</v>
      </c>
      <c r="D17" s="8">
        <v>7656</v>
      </c>
      <c r="E17" s="8">
        <v>192</v>
      </c>
    </row>
    <row r="18" spans="4:5" ht="12.75">
      <c r="D18" s="7"/>
      <c r="E18" s="10"/>
    </row>
    <row r="19" spans="2:5" ht="12.75">
      <c r="B19" t="s">
        <v>230</v>
      </c>
      <c r="D19" s="8">
        <f>SUM(D13:D18)</f>
        <v>20404</v>
      </c>
      <c r="E19" s="8">
        <f>SUM(E13:E18)</f>
        <v>-18782</v>
      </c>
    </row>
    <row r="20" spans="4:5" ht="12.75">
      <c r="D20" s="8"/>
      <c r="E20" s="8"/>
    </row>
    <row r="21" spans="2:5" ht="12.75">
      <c r="B21" t="s">
        <v>197</v>
      </c>
      <c r="D21" s="8">
        <f>E23</f>
        <v>21736</v>
      </c>
      <c r="E21" s="8">
        <v>40518</v>
      </c>
    </row>
    <row r="22" spans="4:5" ht="12.75">
      <c r="D22" s="8"/>
      <c r="E22" s="8"/>
    </row>
    <row r="23" spans="2:5" ht="13.5" thickBot="1">
      <c r="B23" t="s">
        <v>198</v>
      </c>
      <c r="D23" s="12">
        <f>SUM(D19:D22)</f>
        <v>42140</v>
      </c>
      <c r="E23" s="12">
        <f>SUM(E19:E22)</f>
        <v>21736</v>
      </c>
    </row>
    <row r="24" ht="13.5" thickTop="1"/>
    <row r="25" ht="12.75">
      <c r="B25" s="17" t="s">
        <v>90</v>
      </c>
    </row>
    <row r="27" spans="4:5" ht="12.75">
      <c r="D27" s="36" t="s">
        <v>8</v>
      </c>
      <c r="E27" s="17"/>
    </row>
    <row r="28" spans="4:5" ht="12.75">
      <c r="D28" s="36" t="s">
        <v>9</v>
      </c>
      <c r="E28" s="36" t="s">
        <v>8</v>
      </c>
    </row>
    <row r="29" spans="4:5" ht="12.75">
      <c r="D29" s="36" t="s">
        <v>10</v>
      </c>
      <c r="E29" s="36" t="s">
        <v>11</v>
      </c>
    </row>
    <row r="30" spans="4:5" ht="12.75">
      <c r="D30" s="36" t="s">
        <v>2</v>
      </c>
      <c r="E30" s="36" t="s">
        <v>12</v>
      </c>
    </row>
    <row r="31" spans="4:5" ht="12.75">
      <c r="D31" s="45">
        <v>39113</v>
      </c>
      <c r="E31" s="77">
        <v>38837</v>
      </c>
    </row>
    <row r="32" spans="4:5" ht="12.75">
      <c r="D32" s="36" t="s">
        <v>3</v>
      </c>
      <c r="E32" s="36" t="s">
        <v>3</v>
      </c>
    </row>
    <row r="33" spans="4:5" ht="12.75">
      <c r="D33" s="36"/>
      <c r="E33" s="36"/>
    </row>
    <row r="34" spans="2:5" ht="12.75">
      <c r="B34" s="17" t="s">
        <v>91</v>
      </c>
      <c r="D34" s="38">
        <v>40266</v>
      </c>
      <c r="E34" s="38">
        <v>21344</v>
      </c>
    </row>
    <row r="35" spans="2:5" ht="12.75">
      <c r="B35" s="17" t="s">
        <v>93</v>
      </c>
      <c r="D35" s="38">
        <v>1913</v>
      </c>
      <c r="E35" s="38">
        <v>9247</v>
      </c>
    </row>
    <row r="36" spans="2:5" ht="12.75">
      <c r="B36" s="17" t="s">
        <v>92</v>
      </c>
      <c r="D36" s="38">
        <v>-39</v>
      </c>
      <c r="E36" s="38">
        <v>-8855</v>
      </c>
    </row>
    <row r="37" spans="4:5" ht="13.5" thickBot="1">
      <c r="D37" s="37">
        <f>SUM(D34:D36)</f>
        <v>42140</v>
      </c>
      <c r="E37" s="37">
        <f>SUM(E34:E36)</f>
        <v>21736</v>
      </c>
    </row>
    <row r="38" spans="4:5" ht="13.5" thickTop="1">
      <c r="D38" s="36"/>
      <c r="E38" s="36"/>
    </row>
    <row r="41" spans="2:26" ht="12.75" customHeight="1">
      <c r="B41" s="88" t="s">
        <v>172</v>
      </c>
      <c r="C41" s="88"/>
      <c r="D41" s="88"/>
      <c r="E41" s="88"/>
      <c r="F41" s="67"/>
      <c r="G41" s="67"/>
      <c r="H41" s="67"/>
      <c r="L41" s="6"/>
      <c r="M41" s="6"/>
      <c r="N41" s="6"/>
      <c r="O41" s="1"/>
      <c r="P41" s="1"/>
      <c r="Q41" s="1"/>
      <c r="R41" s="1"/>
      <c r="S41" s="1"/>
      <c r="T41" s="1"/>
      <c r="U41" s="1"/>
      <c r="W41" s="6"/>
      <c r="X41" s="6"/>
      <c r="Y41" s="6"/>
      <c r="Z41" s="1"/>
    </row>
    <row r="42" spans="2:8" ht="12.75">
      <c r="B42" s="88"/>
      <c r="C42" s="88"/>
      <c r="D42" s="88"/>
      <c r="E42" s="88"/>
      <c r="F42" s="67"/>
      <c r="G42" s="67"/>
      <c r="H42" s="67"/>
    </row>
    <row r="43" spans="2:5" ht="12.75">
      <c r="B43" s="88"/>
      <c r="C43" s="88"/>
      <c r="D43" s="88"/>
      <c r="E43" s="88"/>
    </row>
    <row r="50" spans="2:26" ht="12.75">
      <c r="B50" s="17"/>
      <c r="C50" s="3"/>
      <c r="L50" s="6"/>
      <c r="M50" s="6"/>
      <c r="N50" s="6"/>
      <c r="O50" s="1"/>
      <c r="P50" s="1"/>
      <c r="Q50" s="1"/>
      <c r="R50" s="1"/>
      <c r="S50" s="1"/>
      <c r="T50" s="1"/>
      <c r="U50" s="1"/>
      <c r="W50" s="6"/>
      <c r="X50" s="6"/>
      <c r="Y50" s="6"/>
      <c r="Z50" s="1"/>
    </row>
  </sheetData>
  <mergeCells count="1">
    <mergeCell ref="B41:E43"/>
  </mergeCells>
  <printOptions/>
  <pageMargins left="0.75" right="0.75" top="0.63" bottom="0.5" header="0.5" footer="0.5"/>
  <pageSetup fitToHeight="1" fitToWidth="1"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I254"/>
  <sheetViews>
    <sheetView workbookViewId="0" topLeftCell="A1">
      <selection activeCell="D4" sqref="D4"/>
    </sheetView>
  </sheetViews>
  <sheetFormatPr defaultColWidth="9.140625" defaultRowHeight="12.75"/>
  <cols>
    <col min="1" max="1" width="3.140625" style="0" customWidth="1"/>
    <col min="2" max="2" width="4.140625" style="0" customWidth="1"/>
    <col min="3" max="3" width="3.57421875" style="0" customWidth="1"/>
    <col min="4" max="4" width="57.00390625" style="0" customWidth="1"/>
    <col min="5" max="5" width="13.28125" style="0" customWidth="1"/>
    <col min="6" max="6" width="12.140625" style="0" customWidth="1"/>
    <col min="7" max="7" width="14.00390625" style="0" customWidth="1"/>
    <col min="8" max="8" width="12.8515625" style="0" customWidth="1"/>
    <col min="9" max="9" width="9.28125" style="0" bestFit="1" customWidth="1"/>
  </cols>
  <sheetData>
    <row r="1" ht="12.75">
      <c r="B1" s="4" t="s">
        <v>17</v>
      </c>
    </row>
    <row r="2" ht="12.75">
      <c r="B2" s="4" t="str">
        <f>'P&amp;L'!B2</f>
        <v>INTERIM FINANCIAL REPORT FOR THE THIRD QUARTER ENDED 31 JANUARY 2007</v>
      </c>
    </row>
    <row r="3" ht="12.75">
      <c r="B3" s="4"/>
    </row>
    <row r="4" ht="12.75">
      <c r="B4" s="4" t="s">
        <v>57</v>
      </c>
    </row>
    <row r="6" spans="2:3" ht="12.75">
      <c r="B6" s="3">
        <v>1</v>
      </c>
      <c r="C6" s="4" t="s">
        <v>59</v>
      </c>
    </row>
    <row r="8" spans="3:8" ht="12.75" customHeight="1">
      <c r="C8" s="94" t="s">
        <v>155</v>
      </c>
      <c r="D8" s="94"/>
      <c r="E8" s="94"/>
      <c r="F8" s="94"/>
      <c r="G8" s="94"/>
      <c r="H8" s="94"/>
    </row>
    <row r="9" spans="3:8" ht="12.75">
      <c r="C9" s="94"/>
      <c r="D9" s="94"/>
      <c r="E9" s="94"/>
      <c r="F9" s="94"/>
      <c r="G9" s="94"/>
      <c r="H9" s="94"/>
    </row>
    <row r="10" spans="3:8" ht="12.75">
      <c r="C10" s="94"/>
      <c r="D10" s="94"/>
      <c r="E10" s="94"/>
      <c r="F10" s="94"/>
      <c r="G10" s="94"/>
      <c r="H10" s="94"/>
    </row>
    <row r="11" spans="4:8" ht="12.75">
      <c r="D11" s="65"/>
      <c r="E11" s="65"/>
      <c r="F11" s="65"/>
      <c r="G11" s="65"/>
      <c r="H11" s="65"/>
    </row>
    <row r="12" spans="3:8" ht="12.75" customHeight="1">
      <c r="C12" s="94" t="s">
        <v>156</v>
      </c>
      <c r="D12" s="94"/>
      <c r="E12" s="94"/>
      <c r="F12" s="94"/>
      <c r="G12" s="94"/>
      <c r="H12" s="94"/>
    </row>
    <row r="13" spans="3:8" ht="12.75">
      <c r="C13" s="94"/>
      <c r="D13" s="94"/>
      <c r="E13" s="94"/>
      <c r="F13" s="94"/>
      <c r="G13" s="94"/>
      <c r="H13" s="94"/>
    </row>
    <row r="14" spans="3:8" ht="13.5" customHeight="1">
      <c r="C14" s="94"/>
      <c r="D14" s="94"/>
      <c r="E14" s="94"/>
      <c r="F14" s="94"/>
      <c r="G14" s="94"/>
      <c r="H14" s="94"/>
    </row>
    <row r="15" spans="4:8" ht="13.5" customHeight="1">
      <c r="D15" s="65"/>
      <c r="E15" s="65"/>
      <c r="F15" s="65"/>
      <c r="G15" s="65"/>
      <c r="H15" s="65"/>
    </row>
    <row r="16" spans="3:8" ht="13.5" customHeight="1">
      <c r="C16" s="95" t="s">
        <v>157</v>
      </c>
      <c r="D16" s="95"/>
      <c r="E16" s="66"/>
      <c r="F16" s="66"/>
      <c r="G16" s="66"/>
      <c r="H16" s="66"/>
    </row>
    <row r="17" spans="3:8" ht="13.5" customHeight="1">
      <c r="C17" s="94" t="s">
        <v>160</v>
      </c>
      <c r="D17" s="94"/>
      <c r="E17" s="94"/>
      <c r="F17" s="94"/>
      <c r="G17" s="94"/>
      <c r="H17" s="94"/>
    </row>
    <row r="18" spans="3:8" ht="13.5" customHeight="1">
      <c r="C18" s="94"/>
      <c r="D18" s="94"/>
      <c r="E18" s="94"/>
      <c r="F18" s="94"/>
      <c r="G18" s="94"/>
      <c r="H18" s="94"/>
    </row>
    <row r="19" spans="3:8" ht="13.5" customHeight="1">
      <c r="C19" s="94"/>
      <c r="D19" s="94"/>
      <c r="E19" s="94"/>
      <c r="F19" s="94"/>
      <c r="G19" s="94"/>
      <c r="H19" s="94"/>
    </row>
    <row r="20" spans="4:8" ht="13.5" customHeight="1">
      <c r="D20" s="66"/>
      <c r="E20" s="66"/>
      <c r="F20" s="66"/>
      <c r="G20" s="66"/>
      <c r="H20" s="66"/>
    </row>
    <row r="21" spans="3:8" ht="13.5" customHeight="1">
      <c r="C21" s="94" t="s">
        <v>158</v>
      </c>
      <c r="D21" s="94"/>
      <c r="E21" s="94"/>
      <c r="F21" s="94"/>
      <c r="G21" s="94"/>
      <c r="H21" s="94"/>
    </row>
    <row r="22" spans="3:8" ht="12.75" customHeight="1">
      <c r="C22" s="94"/>
      <c r="D22" s="94"/>
      <c r="E22" s="94"/>
      <c r="F22" s="94"/>
      <c r="G22" s="94"/>
      <c r="H22" s="94"/>
    </row>
    <row r="23" spans="4:8" ht="12.75" customHeight="1">
      <c r="D23" s="65"/>
      <c r="E23" s="65"/>
      <c r="F23" s="65"/>
      <c r="G23" s="65"/>
      <c r="H23" s="65"/>
    </row>
    <row r="24" spans="3:8" ht="12.75" customHeight="1">
      <c r="C24" t="s">
        <v>159</v>
      </c>
      <c r="D24" s="96" t="s">
        <v>161</v>
      </c>
      <c r="E24" s="96"/>
      <c r="F24" s="65"/>
      <c r="G24" s="65"/>
      <c r="H24" s="65"/>
    </row>
    <row r="25" spans="4:8" ht="12.75" customHeight="1">
      <c r="D25" s="94" t="s">
        <v>164</v>
      </c>
      <c r="E25" s="94"/>
      <c r="F25" s="94"/>
      <c r="G25" s="94"/>
      <c r="H25" s="94"/>
    </row>
    <row r="26" spans="4:8" ht="12.75" customHeight="1">
      <c r="D26" s="94"/>
      <c r="E26" s="94"/>
      <c r="F26" s="94"/>
      <c r="G26" s="94"/>
      <c r="H26" s="94"/>
    </row>
    <row r="27" spans="4:8" ht="12.75" customHeight="1">
      <c r="D27" s="94"/>
      <c r="E27" s="94"/>
      <c r="F27" s="94"/>
      <c r="G27" s="94"/>
      <c r="H27" s="94"/>
    </row>
    <row r="28" spans="4:8" ht="12.75" customHeight="1">
      <c r="D28" s="94"/>
      <c r="E28" s="94"/>
      <c r="F28" s="94"/>
      <c r="G28" s="94"/>
      <c r="H28" s="94"/>
    </row>
    <row r="29" spans="4:8" ht="12.75">
      <c r="D29" s="94"/>
      <c r="E29" s="94"/>
      <c r="F29" s="94"/>
      <c r="G29" s="94"/>
      <c r="H29" s="94"/>
    </row>
    <row r="30" spans="4:8" ht="12.75">
      <c r="D30" s="94"/>
      <c r="E30" s="94"/>
      <c r="F30" s="94"/>
      <c r="G30" s="94"/>
      <c r="H30" s="94"/>
    </row>
    <row r="31" spans="4:8" ht="12.75">
      <c r="D31" s="65"/>
      <c r="E31" s="65"/>
      <c r="F31" s="65"/>
      <c r="G31" s="65"/>
      <c r="H31" s="65"/>
    </row>
    <row r="32" spans="3:8" ht="12.75">
      <c r="C32" t="s">
        <v>162</v>
      </c>
      <c r="D32" s="65" t="s">
        <v>163</v>
      </c>
      <c r="E32" s="65"/>
      <c r="F32" s="65"/>
      <c r="G32" s="65"/>
      <c r="H32" s="65"/>
    </row>
    <row r="33" spans="4:8" ht="12.75" customHeight="1">
      <c r="D33" s="94" t="s">
        <v>173</v>
      </c>
      <c r="E33" s="94"/>
      <c r="F33" s="94"/>
      <c r="G33" s="94"/>
      <c r="H33" s="94"/>
    </row>
    <row r="34" spans="4:8" ht="12.75">
      <c r="D34" s="94"/>
      <c r="E34" s="94"/>
      <c r="F34" s="94"/>
      <c r="G34" s="94"/>
      <c r="H34" s="94"/>
    </row>
    <row r="35" spans="4:8" ht="12.75">
      <c r="D35" s="94"/>
      <c r="E35" s="94"/>
      <c r="F35" s="94"/>
      <c r="G35" s="94"/>
      <c r="H35" s="94"/>
    </row>
    <row r="36" spans="4:8" ht="12.75">
      <c r="D36" s="94"/>
      <c r="E36" s="94"/>
      <c r="F36" s="94"/>
      <c r="G36" s="94"/>
      <c r="H36" s="94"/>
    </row>
    <row r="37" spans="4:8" ht="12.75">
      <c r="D37" s="94"/>
      <c r="E37" s="94"/>
      <c r="F37" s="94"/>
      <c r="G37" s="94"/>
      <c r="H37" s="94"/>
    </row>
    <row r="38" spans="4:8" ht="12.75" customHeight="1">
      <c r="D38" s="94" t="s">
        <v>174</v>
      </c>
      <c r="E38" s="94"/>
      <c r="F38" s="94"/>
      <c r="G38" s="94"/>
      <c r="H38" s="94"/>
    </row>
    <row r="39" spans="4:8" ht="12.75" customHeight="1">
      <c r="D39" s="94"/>
      <c r="E39" s="94"/>
      <c r="F39" s="94"/>
      <c r="G39" s="94"/>
      <c r="H39" s="94"/>
    </row>
    <row r="40" spans="4:8" ht="12.75">
      <c r="D40" s="65"/>
      <c r="E40" s="65"/>
      <c r="F40" s="65"/>
      <c r="G40" s="65"/>
      <c r="H40" s="65"/>
    </row>
    <row r="41" spans="3:8" ht="12.75">
      <c r="C41" t="s">
        <v>175</v>
      </c>
      <c r="D41" s="65" t="s">
        <v>165</v>
      </c>
      <c r="E41" s="65"/>
      <c r="F41" s="65"/>
      <c r="G41" s="65"/>
      <c r="H41" s="65"/>
    </row>
    <row r="42" spans="4:8" ht="12.75" customHeight="1">
      <c r="D42" s="94" t="s">
        <v>166</v>
      </c>
      <c r="E42" s="94"/>
      <c r="F42" s="94"/>
      <c r="G42" s="94"/>
      <c r="H42" s="94"/>
    </row>
    <row r="43" spans="4:8" ht="12.75">
      <c r="D43" s="94"/>
      <c r="E43" s="94"/>
      <c r="F43" s="94"/>
      <c r="G43" s="94"/>
      <c r="H43" s="94"/>
    </row>
    <row r="44" spans="4:8" ht="12.75">
      <c r="D44" s="94"/>
      <c r="E44" s="94"/>
      <c r="F44" s="94"/>
      <c r="G44" s="94"/>
      <c r="H44" s="94"/>
    </row>
    <row r="45" spans="4:8" ht="12.75">
      <c r="D45" s="94"/>
      <c r="E45" s="94"/>
      <c r="F45" s="94"/>
      <c r="G45" s="94"/>
      <c r="H45" s="94"/>
    </row>
    <row r="46" spans="4:8" ht="12.75">
      <c r="D46" s="65"/>
      <c r="E46" s="65"/>
      <c r="F46" s="65"/>
      <c r="G46" s="65"/>
      <c r="H46" s="65"/>
    </row>
    <row r="47" spans="3:8" ht="12.75">
      <c r="C47" t="s">
        <v>176</v>
      </c>
      <c r="D47" s="65" t="s">
        <v>167</v>
      </c>
      <c r="E47" s="65"/>
      <c r="F47" s="65"/>
      <c r="G47" s="65"/>
      <c r="H47" s="65"/>
    </row>
    <row r="48" spans="4:8" ht="12.75" customHeight="1">
      <c r="D48" s="94" t="s">
        <v>203</v>
      </c>
      <c r="E48" s="94"/>
      <c r="F48" s="94"/>
      <c r="G48" s="94"/>
      <c r="H48" s="94"/>
    </row>
    <row r="49" spans="4:8" ht="12.75">
      <c r="D49" s="94"/>
      <c r="E49" s="94"/>
      <c r="F49" s="94"/>
      <c r="G49" s="94"/>
      <c r="H49" s="94"/>
    </row>
    <row r="50" spans="4:8" ht="12.75">
      <c r="D50" s="94"/>
      <c r="E50" s="94"/>
      <c r="F50" s="94"/>
      <c r="G50" s="94"/>
      <c r="H50" s="94"/>
    </row>
    <row r="51" spans="4:8" ht="12.75">
      <c r="D51" s="65"/>
      <c r="E51" s="65"/>
      <c r="F51" s="65"/>
      <c r="G51" s="65"/>
      <c r="H51" s="65"/>
    </row>
    <row r="52" spans="4:8" ht="12.75" customHeight="1">
      <c r="D52" s="97" t="s">
        <v>204</v>
      </c>
      <c r="E52" s="97"/>
      <c r="F52" s="97"/>
      <c r="G52" s="97"/>
      <c r="H52" s="97"/>
    </row>
    <row r="53" spans="4:8" ht="12.75">
      <c r="D53" s="97"/>
      <c r="E53" s="97"/>
      <c r="F53" s="97"/>
      <c r="G53" s="97"/>
      <c r="H53" s="97"/>
    </row>
    <row r="54" spans="4:8" ht="12.75">
      <c r="D54" s="97"/>
      <c r="E54" s="97"/>
      <c r="F54" s="97"/>
      <c r="G54" s="97"/>
      <c r="H54" s="97"/>
    </row>
    <row r="55" spans="4:8" ht="12.75">
      <c r="D55" s="97"/>
      <c r="E55" s="97"/>
      <c r="F55" s="97"/>
      <c r="G55" s="97"/>
      <c r="H55" s="97"/>
    </row>
    <row r="56" spans="4:8" ht="12.75">
      <c r="D56" s="97"/>
      <c r="E56" s="97"/>
      <c r="F56" s="97"/>
      <c r="G56" s="97"/>
      <c r="H56" s="97"/>
    </row>
    <row r="57" spans="4:8" ht="12.75">
      <c r="D57" s="23"/>
      <c r="E57" s="70"/>
      <c r="F57" s="70"/>
      <c r="G57" s="69"/>
      <c r="H57" s="65"/>
    </row>
    <row r="58" spans="5:8" ht="12.75">
      <c r="E58" s="65"/>
      <c r="F58" s="65"/>
      <c r="G58" s="65"/>
      <c r="H58" s="65"/>
    </row>
    <row r="59" spans="2:3" ht="12.75">
      <c r="B59">
        <v>2</v>
      </c>
      <c r="C59" s="15" t="s">
        <v>177</v>
      </c>
    </row>
    <row r="61" ht="12.75">
      <c r="C61" t="s">
        <v>178</v>
      </c>
    </row>
    <row r="64" spans="2:3" ht="12.75">
      <c r="B64" s="56">
        <v>3</v>
      </c>
      <c r="C64" s="15" t="s">
        <v>58</v>
      </c>
    </row>
    <row r="65" ht="12.75">
      <c r="B65" s="56"/>
    </row>
    <row r="66" spans="2:3" ht="12.75">
      <c r="B66" s="56"/>
      <c r="C66" t="s">
        <v>183</v>
      </c>
    </row>
    <row r="67" ht="12.75">
      <c r="B67" s="56"/>
    </row>
    <row r="68" ht="12.75">
      <c r="B68" s="56"/>
    </row>
    <row r="69" spans="2:3" ht="12.75">
      <c r="B69">
        <v>4</v>
      </c>
      <c r="C69" s="4" t="s">
        <v>179</v>
      </c>
    </row>
    <row r="71" spans="3:8" ht="12.75">
      <c r="C71" s="93" t="s">
        <v>184</v>
      </c>
      <c r="D71" s="93"/>
      <c r="E71" s="93"/>
      <c r="F71" s="93"/>
      <c r="G71" s="93"/>
      <c r="H71" s="93"/>
    </row>
    <row r="72" spans="3:8" ht="12.75">
      <c r="C72" s="93"/>
      <c r="D72" s="93"/>
      <c r="E72" s="93"/>
      <c r="F72" s="93"/>
      <c r="G72" s="93"/>
      <c r="H72" s="93"/>
    </row>
    <row r="73" spans="3:8" ht="12.75">
      <c r="C73" s="68"/>
      <c r="D73" s="68"/>
      <c r="E73" s="68"/>
      <c r="F73" s="68"/>
      <c r="G73" s="68"/>
      <c r="H73" s="68"/>
    </row>
    <row r="75" spans="2:3" ht="12.75">
      <c r="B75">
        <v>5</v>
      </c>
      <c r="C75" s="4" t="s">
        <v>180</v>
      </c>
    </row>
    <row r="77" spans="3:8" ht="12.75">
      <c r="C77" s="93" t="s">
        <v>185</v>
      </c>
      <c r="D77" s="93"/>
      <c r="E77" s="93"/>
      <c r="F77" s="93"/>
      <c r="G77" s="93"/>
      <c r="H77" s="93"/>
    </row>
    <row r="80" spans="2:3" ht="12.75">
      <c r="B80" s="56">
        <v>6</v>
      </c>
      <c r="C80" s="4" t="s">
        <v>60</v>
      </c>
    </row>
    <row r="82" spans="3:8" ht="12.75">
      <c r="C82" s="93" t="s">
        <v>213</v>
      </c>
      <c r="D82" s="93"/>
      <c r="E82" s="93"/>
      <c r="F82" s="93"/>
      <c r="G82" s="93"/>
      <c r="H82" s="93"/>
    </row>
    <row r="83" spans="3:8" ht="12.75">
      <c r="C83" s="93"/>
      <c r="D83" s="93"/>
      <c r="E83" s="93"/>
      <c r="F83" s="93"/>
      <c r="G83" s="93"/>
      <c r="H83" s="93"/>
    </row>
    <row r="85" spans="3:8" ht="12.75">
      <c r="C85" s="93" t="s">
        <v>181</v>
      </c>
      <c r="D85" s="93"/>
      <c r="E85" s="93"/>
      <c r="F85" s="93"/>
      <c r="G85" s="93"/>
      <c r="H85" s="93"/>
    </row>
    <row r="86" spans="3:8" ht="12.75">
      <c r="C86" s="93"/>
      <c r="D86" s="93"/>
      <c r="E86" s="93"/>
      <c r="F86" s="93"/>
      <c r="G86" s="93"/>
      <c r="H86" s="93"/>
    </row>
    <row r="87" spans="3:8" ht="12.75">
      <c r="C87" s="68"/>
      <c r="D87" s="68"/>
      <c r="E87" s="68"/>
      <c r="F87" s="68"/>
      <c r="G87" s="68"/>
      <c r="H87" s="68"/>
    </row>
    <row r="89" spans="2:3" ht="12.75">
      <c r="B89">
        <v>7</v>
      </c>
      <c r="C89" s="4" t="s">
        <v>61</v>
      </c>
    </row>
    <row r="90" ht="12.75">
      <c r="F90" s="1"/>
    </row>
    <row r="91" spans="3:8" ht="12.75">
      <c r="C91" s="94" t="s">
        <v>214</v>
      </c>
      <c r="D91" s="94"/>
      <c r="E91" s="94"/>
      <c r="F91" s="94"/>
      <c r="G91" s="94"/>
      <c r="H91" s="94"/>
    </row>
    <row r="92" spans="3:8" ht="12.75">
      <c r="C92" s="94"/>
      <c r="D92" s="94"/>
      <c r="E92" s="94"/>
      <c r="F92" s="94"/>
      <c r="G92" s="94"/>
      <c r="H92" s="94"/>
    </row>
    <row r="93" ht="12.75">
      <c r="F93" s="1"/>
    </row>
    <row r="94" ht="12.75">
      <c r="F94" s="1"/>
    </row>
    <row r="95" spans="2:3" ht="12.75">
      <c r="B95" s="56">
        <v>8</v>
      </c>
      <c r="C95" s="4" t="s">
        <v>62</v>
      </c>
    </row>
    <row r="96" ht="12.75">
      <c r="C96" s="4"/>
    </row>
    <row r="97" spans="3:8" ht="12.75">
      <c r="C97" s="98" t="s">
        <v>182</v>
      </c>
      <c r="D97" s="98"/>
      <c r="E97" s="98"/>
      <c r="F97" s="98"/>
      <c r="G97" s="98"/>
      <c r="H97" s="98"/>
    </row>
    <row r="98" spans="3:8" ht="12.75">
      <c r="C98" s="98"/>
      <c r="D98" s="98"/>
      <c r="E98" s="98"/>
      <c r="F98" s="98"/>
      <c r="G98" s="98"/>
      <c r="H98" s="98"/>
    </row>
    <row r="99" spans="3:8" ht="12.75">
      <c r="C99" s="98"/>
      <c r="D99" s="98"/>
      <c r="E99" s="98"/>
      <c r="F99" s="98"/>
      <c r="G99" s="98"/>
      <c r="H99" s="98"/>
    </row>
    <row r="100" ht="12.75">
      <c r="D100" s="18"/>
    </row>
    <row r="101" spans="4:8" ht="12.75">
      <c r="D101" s="18"/>
      <c r="E101" s="87" t="s">
        <v>19</v>
      </c>
      <c r="F101" s="87"/>
      <c r="G101" s="87" t="s">
        <v>100</v>
      </c>
      <c r="H101" s="87"/>
    </row>
    <row r="102" spans="4:8" ht="12.75">
      <c r="D102" s="18"/>
      <c r="E102" s="87" t="s">
        <v>211</v>
      </c>
      <c r="F102" s="87"/>
      <c r="G102" s="87"/>
      <c r="H102" s="87"/>
    </row>
    <row r="103" spans="4:8" ht="12.75">
      <c r="D103" s="18"/>
      <c r="E103" s="1">
        <v>2007</v>
      </c>
      <c r="F103" s="50">
        <v>2006</v>
      </c>
      <c r="G103" s="50">
        <v>2007</v>
      </c>
      <c r="H103" s="50">
        <v>2006</v>
      </c>
    </row>
    <row r="104" spans="4:8" ht="12.75">
      <c r="D104" s="18"/>
      <c r="E104" s="1" t="s">
        <v>3</v>
      </c>
      <c r="F104" s="1" t="s">
        <v>3</v>
      </c>
      <c r="G104" s="1" t="s">
        <v>3</v>
      </c>
      <c r="H104" s="1" t="s">
        <v>3</v>
      </c>
    </row>
    <row r="105" ht="12.75">
      <c r="D105" s="18"/>
    </row>
    <row r="106" spans="4:8" ht="12.75">
      <c r="D106" s="18" t="s">
        <v>101</v>
      </c>
      <c r="E106" s="8">
        <v>134777</v>
      </c>
      <c r="F106" s="8">
        <v>114902</v>
      </c>
      <c r="G106" s="8">
        <v>21782</v>
      </c>
      <c r="H106" s="8">
        <v>7679</v>
      </c>
    </row>
    <row r="107" spans="4:8" ht="12.75">
      <c r="D107" s="18" t="s">
        <v>102</v>
      </c>
      <c r="E107" s="10">
        <v>4002</v>
      </c>
      <c r="F107" s="10">
        <v>3450</v>
      </c>
      <c r="G107" s="10">
        <v>2843</v>
      </c>
      <c r="H107" s="10">
        <v>2326</v>
      </c>
    </row>
    <row r="108" spans="4:8" ht="12.75">
      <c r="D108" s="18"/>
      <c r="E108" s="9">
        <f>SUM(E106:E107)</f>
        <v>138779</v>
      </c>
      <c r="F108" s="9">
        <f>SUM(F106:F107)</f>
        <v>118352</v>
      </c>
      <c r="G108" s="9">
        <f>SUM(G106:G107)</f>
        <v>24625</v>
      </c>
      <c r="H108" s="9">
        <f>SUM(H106:H107)</f>
        <v>10005</v>
      </c>
    </row>
    <row r="109" spans="4:8" ht="12.75">
      <c r="D109" s="18" t="s">
        <v>210</v>
      </c>
      <c r="E109" s="10"/>
      <c r="F109" s="10"/>
      <c r="G109" s="10">
        <v>-4739</v>
      </c>
      <c r="H109" s="10">
        <v>430</v>
      </c>
    </row>
    <row r="110" spans="4:8" ht="12.75">
      <c r="D110" s="18"/>
      <c r="E110" s="9">
        <f>SUM(E108:E109)</f>
        <v>138779</v>
      </c>
      <c r="F110" s="9">
        <f>SUM(F108:F109)</f>
        <v>118352</v>
      </c>
      <c r="G110" s="9">
        <f>SUM(G108:G109)</f>
        <v>19886</v>
      </c>
      <c r="H110" s="9">
        <f>SUM(H108:H109)</f>
        <v>10435</v>
      </c>
    </row>
    <row r="111" spans="4:8" ht="12.75">
      <c r="D111" s="18" t="s">
        <v>43</v>
      </c>
      <c r="G111" s="8">
        <v>623</v>
      </c>
      <c r="H111" s="8">
        <v>670</v>
      </c>
    </row>
    <row r="112" spans="4:8" ht="12.75">
      <c r="D112" s="18" t="s">
        <v>42</v>
      </c>
      <c r="G112" s="8">
        <v>-2076</v>
      </c>
      <c r="H112" s="8">
        <v>-1159</v>
      </c>
    </row>
    <row r="113" spans="4:9" ht="13.5" thickBot="1">
      <c r="D113" s="18"/>
      <c r="E113" s="22">
        <f>SUM(E110:E112)</f>
        <v>138779</v>
      </c>
      <c r="F113" s="22">
        <f>SUM(F110:F112)</f>
        <v>118352</v>
      </c>
      <c r="G113" s="22">
        <f>SUM(G110:G112)</f>
        <v>18433</v>
      </c>
      <c r="H113" s="22">
        <f>SUM(H110:H112)</f>
        <v>9946</v>
      </c>
      <c r="I113" s="8"/>
    </row>
    <row r="114" ht="13.5" thickTop="1">
      <c r="D114" s="18"/>
    </row>
    <row r="115" ht="12.75">
      <c r="D115" s="18"/>
    </row>
    <row r="116" spans="2:3" ht="12.75">
      <c r="B116">
        <v>9</v>
      </c>
      <c r="C116" s="15" t="s">
        <v>194</v>
      </c>
    </row>
    <row r="118" spans="3:8" ht="12.75">
      <c r="C118" s="2" t="s">
        <v>202</v>
      </c>
      <c r="D118" s="2"/>
      <c r="E118" s="2"/>
      <c r="F118" s="2"/>
      <c r="G118" s="2"/>
      <c r="H118" s="2"/>
    </row>
    <row r="119" spans="3:8" ht="12.75">
      <c r="C119" s="2"/>
      <c r="D119" s="2"/>
      <c r="E119" s="2"/>
      <c r="F119" s="2"/>
      <c r="G119" s="2"/>
      <c r="H119" s="2"/>
    </row>
    <row r="121" spans="2:3" ht="12.75">
      <c r="B121">
        <v>10</v>
      </c>
      <c r="C121" s="4" t="s">
        <v>63</v>
      </c>
    </row>
    <row r="122" ht="12.75">
      <c r="C122" s="4"/>
    </row>
    <row r="123" ht="12.75">
      <c r="C123" s="18" t="s">
        <v>98</v>
      </c>
    </row>
    <row r="124" ht="12.75">
      <c r="C124" s="18"/>
    </row>
    <row r="126" spans="2:3" ht="12.75">
      <c r="B126">
        <v>11</v>
      </c>
      <c r="C126" s="4" t="s">
        <v>64</v>
      </c>
    </row>
    <row r="128" s="18" customFormat="1" ht="12.75">
      <c r="C128" s="18" t="s">
        <v>118</v>
      </c>
    </row>
    <row r="129" s="18" customFormat="1" ht="12.75"/>
    <row r="130" ht="12.75">
      <c r="C130" s="18"/>
    </row>
    <row r="131" spans="2:3" ht="12.75">
      <c r="B131">
        <v>12</v>
      </c>
      <c r="C131" s="4" t="s">
        <v>186</v>
      </c>
    </row>
    <row r="132" ht="12.75">
      <c r="C132" s="4"/>
    </row>
    <row r="133" ht="12.75">
      <c r="C133" s="18" t="s">
        <v>187</v>
      </c>
    </row>
    <row r="134" ht="12.75">
      <c r="C134" s="18"/>
    </row>
    <row r="135" ht="12.75">
      <c r="C135" s="18"/>
    </row>
    <row r="136" spans="2:3" ht="12.75">
      <c r="B136">
        <v>13</v>
      </c>
      <c r="C136" s="4" t="s">
        <v>65</v>
      </c>
    </row>
    <row r="137" spans="3:6" ht="12.75">
      <c r="C137" s="4"/>
      <c r="F137" s="1"/>
    </row>
    <row r="138" spans="3:6" ht="12.75">
      <c r="C138" s="18" t="s">
        <v>223</v>
      </c>
      <c r="F138" s="1"/>
    </row>
    <row r="139" spans="3:6" ht="12.75">
      <c r="C139" s="18"/>
      <c r="F139" s="1"/>
    </row>
    <row r="140" spans="3:6" ht="12.75">
      <c r="C140" s="18"/>
      <c r="F140" s="1" t="s">
        <v>8</v>
      </c>
    </row>
    <row r="141" spans="3:6" ht="12.75">
      <c r="C141" s="18"/>
      <c r="F141" s="1" t="s">
        <v>9</v>
      </c>
    </row>
    <row r="142" spans="3:6" ht="12.75">
      <c r="C142" s="18"/>
      <c r="F142" s="1" t="s">
        <v>10</v>
      </c>
    </row>
    <row r="143" spans="3:6" ht="12.75">
      <c r="C143" s="18"/>
      <c r="F143" s="1" t="s">
        <v>2</v>
      </c>
    </row>
    <row r="144" spans="3:6" ht="12.75">
      <c r="C144" s="18"/>
      <c r="F144" s="44">
        <v>39113</v>
      </c>
    </row>
    <row r="145" spans="4:6" ht="12.75">
      <c r="D145" s="18"/>
      <c r="F145" s="1" t="s">
        <v>3</v>
      </c>
    </row>
    <row r="146" spans="3:6" ht="12.75">
      <c r="C146" s="18" t="s">
        <v>224</v>
      </c>
      <c r="D146" s="18"/>
      <c r="F146" s="1"/>
    </row>
    <row r="147" spans="3:6" ht="13.5" thickBot="1">
      <c r="C147" s="3" t="s">
        <v>226</v>
      </c>
      <c r="D147" s="18" t="s">
        <v>225</v>
      </c>
      <c r="F147" s="86">
        <v>3871</v>
      </c>
    </row>
    <row r="148" spans="4:6" ht="13.5" thickTop="1">
      <c r="D148" s="18"/>
      <c r="F148" s="14"/>
    </row>
    <row r="149" ht="12.75">
      <c r="D149" s="18"/>
    </row>
    <row r="150" spans="2:3" ht="12.75">
      <c r="B150" s="56">
        <v>14</v>
      </c>
      <c r="C150" s="4" t="s">
        <v>111</v>
      </c>
    </row>
    <row r="151" ht="12.75">
      <c r="F151" t="s">
        <v>112</v>
      </c>
    </row>
    <row r="152" ht="12.75">
      <c r="C152" t="s">
        <v>78</v>
      </c>
    </row>
    <row r="153" ht="12.75">
      <c r="C153" t="s">
        <v>79</v>
      </c>
    </row>
    <row r="155" ht="12.75">
      <c r="C155" t="s">
        <v>80</v>
      </c>
    </row>
    <row r="157" ht="12.75">
      <c r="F157" s="1" t="s">
        <v>8</v>
      </c>
    </row>
    <row r="158" spans="5:8" ht="12.75">
      <c r="E158" s="1"/>
      <c r="F158" s="1" t="s">
        <v>9</v>
      </c>
      <c r="G158" s="1"/>
      <c r="H158" s="1"/>
    </row>
    <row r="159" spans="5:8" ht="12.75">
      <c r="E159" s="1"/>
      <c r="F159" s="1" t="s">
        <v>10</v>
      </c>
      <c r="G159" s="1"/>
      <c r="H159" s="1"/>
    </row>
    <row r="160" spans="5:8" ht="12.75">
      <c r="E160" s="1"/>
      <c r="F160" s="1" t="s">
        <v>2</v>
      </c>
      <c r="G160" s="1"/>
      <c r="H160" s="1"/>
    </row>
    <row r="161" spans="5:8" ht="12.75">
      <c r="E161" s="5"/>
      <c r="F161" s="44">
        <v>39113</v>
      </c>
      <c r="G161" s="5"/>
      <c r="H161" s="5"/>
    </row>
    <row r="162" spans="1:8" ht="15">
      <c r="A162" s="16"/>
      <c r="E162" s="1"/>
      <c r="F162" s="1" t="s">
        <v>3</v>
      </c>
      <c r="G162" s="1"/>
      <c r="H162" s="1"/>
    </row>
    <row r="163" s="23" customFormat="1" ht="12.75">
      <c r="D163" s="4" t="s">
        <v>77</v>
      </c>
    </row>
    <row r="164" s="23" customFormat="1" ht="12.75">
      <c r="D164" s="4"/>
    </row>
    <row r="165" s="23" customFormat="1" ht="12.75">
      <c r="D165" s="34" t="s">
        <v>82</v>
      </c>
    </row>
    <row r="166" s="23" customFormat="1" ht="12.75">
      <c r="D166" s="34" t="s">
        <v>83</v>
      </c>
    </row>
    <row r="167" s="23" customFormat="1" ht="12.75">
      <c r="D167" s="34"/>
    </row>
    <row r="168" s="23" customFormat="1" ht="12.75">
      <c r="D168" s="32" t="s">
        <v>84</v>
      </c>
    </row>
    <row r="169" s="23" customFormat="1" ht="12.75">
      <c r="D169" s="33" t="s">
        <v>81</v>
      </c>
    </row>
    <row r="170" spans="4:6" s="23" customFormat="1" ht="12.75">
      <c r="D170" s="32" t="s">
        <v>87</v>
      </c>
      <c r="F170" s="71">
        <f>-1013</f>
        <v>-1013</v>
      </c>
    </row>
    <row r="171" s="23" customFormat="1" ht="12.75">
      <c r="F171" s="32"/>
    </row>
    <row r="172" spans="4:6" s="23" customFormat="1" ht="12.75">
      <c r="D172" s="32" t="s">
        <v>85</v>
      </c>
      <c r="F172" s="32"/>
    </row>
    <row r="173" spans="4:6" s="23" customFormat="1" ht="12.75">
      <c r="D173" s="33" t="s">
        <v>81</v>
      </c>
      <c r="F173" s="32"/>
    </row>
    <row r="174" spans="4:6" s="23" customFormat="1" ht="12.75">
      <c r="D174" s="32" t="s">
        <v>88</v>
      </c>
      <c r="F174" s="71">
        <v>-23190</v>
      </c>
    </row>
    <row r="175" spans="2:8" s="23" customFormat="1" ht="12.75">
      <c r="B175" s="26"/>
      <c r="F175" s="72"/>
      <c r="G175" s="14"/>
      <c r="H175" s="14"/>
    </row>
    <row r="176" spans="2:8" s="23" customFormat="1" ht="12.75">
      <c r="B176" s="26"/>
      <c r="D176" s="35" t="s">
        <v>86</v>
      </c>
      <c r="F176" s="72"/>
      <c r="G176" s="27"/>
      <c r="H176" s="27"/>
    </row>
    <row r="177" spans="2:8" s="23" customFormat="1" ht="12.75">
      <c r="B177" s="26"/>
      <c r="E177" s="14"/>
      <c r="F177" s="71"/>
      <c r="G177" s="13"/>
      <c r="H177" s="24"/>
    </row>
    <row r="178" spans="2:8" s="23" customFormat="1" ht="12.75">
      <c r="B178" s="26"/>
      <c r="D178" s="34" t="s">
        <v>82</v>
      </c>
      <c r="E178" s="14"/>
      <c r="F178" s="71"/>
      <c r="G178" s="13"/>
      <c r="H178" s="24"/>
    </row>
    <row r="179" spans="2:8" s="23" customFormat="1" ht="12.75">
      <c r="B179" s="26"/>
      <c r="D179" s="34" t="s">
        <v>83</v>
      </c>
      <c r="E179" s="14"/>
      <c r="F179" s="71"/>
      <c r="G179" s="13"/>
      <c r="H179" s="24"/>
    </row>
    <row r="180" spans="2:8" s="23" customFormat="1" ht="12.75">
      <c r="B180" s="26"/>
      <c r="F180" s="71"/>
      <c r="G180" s="13"/>
      <c r="H180" s="24"/>
    </row>
    <row r="181" spans="2:8" s="23" customFormat="1" ht="12.75">
      <c r="B181" s="26"/>
      <c r="D181" s="32" t="s">
        <v>85</v>
      </c>
      <c r="F181" s="73"/>
      <c r="G181" s="24"/>
      <c r="H181" s="24"/>
    </row>
    <row r="182" spans="2:6" s="23" customFormat="1" ht="12.75">
      <c r="B182" s="26"/>
      <c r="D182" s="32" t="s">
        <v>89</v>
      </c>
      <c r="F182" s="71">
        <v>67520</v>
      </c>
    </row>
    <row r="183" s="23" customFormat="1" ht="12.75">
      <c r="D183" s="28"/>
    </row>
    <row r="184" s="23" customFormat="1" ht="12.75">
      <c r="D184" s="33" t="s">
        <v>94</v>
      </c>
    </row>
    <row r="185" s="23" customFormat="1" ht="12.75">
      <c r="G185" s="13"/>
    </row>
    <row r="186" s="23" customFormat="1" ht="12.75">
      <c r="G186" s="13"/>
    </row>
    <row r="187" s="23" customFormat="1" ht="12.75">
      <c r="G187" s="13"/>
    </row>
    <row r="188" s="23" customFormat="1" ht="12.75">
      <c r="G188" s="13"/>
    </row>
    <row r="189" s="23" customFormat="1" ht="12.75">
      <c r="D189" s="30"/>
    </row>
    <row r="190" s="23" customFormat="1" ht="12.75">
      <c r="D190" s="29"/>
    </row>
    <row r="191" s="23" customFormat="1" ht="12.75">
      <c r="G191" s="31"/>
    </row>
    <row r="192" s="23" customFormat="1" ht="12.75">
      <c r="G192" s="13"/>
    </row>
    <row r="193" s="23" customFormat="1" ht="12.75"/>
    <row r="194" s="23" customFormat="1" ht="12.75">
      <c r="D194" s="28"/>
    </row>
    <row r="195" s="23" customFormat="1" ht="12.75">
      <c r="G195" s="31"/>
    </row>
    <row r="196" s="23" customFormat="1" ht="12.75"/>
    <row r="197" s="23" customFormat="1" ht="12.75">
      <c r="G197" s="24"/>
    </row>
    <row r="198" s="23" customFormat="1" ht="12.75"/>
    <row r="199" s="23" customFormat="1" ht="12.75"/>
    <row r="200" s="23" customFormat="1" ht="12.75"/>
    <row r="201" s="23" customFormat="1" ht="12.75">
      <c r="D201" s="25"/>
    </row>
    <row r="202" s="23" customFormat="1" ht="12.75"/>
    <row r="205" ht="12.75">
      <c r="D205" s="4"/>
    </row>
    <row r="209" ht="12.75">
      <c r="D209" s="4"/>
    </row>
    <row r="210" ht="12.75">
      <c r="D210" s="4"/>
    </row>
    <row r="211" ht="12.75">
      <c r="B211" s="3"/>
    </row>
    <row r="213" ht="12.75">
      <c r="D213" s="4"/>
    </row>
    <row r="215" ht="12.75">
      <c r="D215" s="18"/>
    </row>
    <row r="216" spans="4:8" ht="12.75">
      <c r="D216" s="18"/>
      <c r="F216" s="1"/>
      <c r="G216" s="1"/>
      <c r="H216" s="1"/>
    </row>
    <row r="218" ht="12.75">
      <c r="D218" s="4"/>
    </row>
    <row r="226" ht="12.75">
      <c r="D226" s="4"/>
    </row>
    <row r="231" ht="12.75">
      <c r="D231" s="4"/>
    </row>
    <row r="235" ht="12.75">
      <c r="D235" s="4"/>
    </row>
    <row r="239" ht="12.75">
      <c r="D239" s="4"/>
    </row>
    <row r="244" spans="2:4" ht="12.75">
      <c r="B244" s="18"/>
      <c r="D244" s="4"/>
    </row>
    <row r="248" ht="12.75">
      <c r="D248" s="4"/>
    </row>
    <row r="250" ht="12.75">
      <c r="B250" s="3"/>
    </row>
    <row r="251" ht="12.75">
      <c r="B251" s="3"/>
    </row>
    <row r="252" ht="12.75">
      <c r="B252" s="3"/>
    </row>
    <row r="253" ht="12.75">
      <c r="B253" s="3"/>
    </row>
    <row r="254" ht="12.75">
      <c r="B254" s="3"/>
    </row>
  </sheetData>
  <mergeCells count="21">
    <mergeCell ref="E102:H102"/>
    <mergeCell ref="C21:H22"/>
    <mergeCell ref="D24:E24"/>
    <mergeCell ref="D25:H30"/>
    <mergeCell ref="D42:H45"/>
    <mergeCell ref="E101:F101"/>
    <mergeCell ref="D52:H56"/>
    <mergeCell ref="G101:H101"/>
    <mergeCell ref="C85:H86"/>
    <mergeCell ref="C97:H99"/>
    <mergeCell ref="D33:H37"/>
    <mergeCell ref="D38:H39"/>
    <mergeCell ref="C71:H72"/>
    <mergeCell ref="C8:H10"/>
    <mergeCell ref="C12:H14"/>
    <mergeCell ref="C16:D16"/>
    <mergeCell ref="C17:H19"/>
    <mergeCell ref="C82:H83"/>
    <mergeCell ref="C91:H92"/>
    <mergeCell ref="D48:H50"/>
    <mergeCell ref="C77:H77"/>
  </mergeCells>
  <printOptions/>
  <pageMargins left="0.75" right="0.75" top="0.75" bottom="0.75" header="0.5" footer="0.5"/>
  <pageSetup fitToHeight="3" horizontalDpi="600" verticalDpi="600" orientation="portrait" scale="74" r:id="rId1"/>
  <rowBreaks count="1" manualBreakCount="1">
    <brk id="135" max="255" man="1"/>
  </rowBreaks>
</worksheet>
</file>

<file path=xl/worksheets/sheet6.xml><?xml version="1.0" encoding="utf-8"?>
<worksheet xmlns="http://schemas.openxmlformats.org/spreadsheetml/2006/main" xmlns:r="http://schemas.openxmlformats.org/officeDocument/2006/relationships">
  <dimension ref="A1:H117"/>
  <sheetViews>
    <sheetView workbookViewId="0" topLeftCell="A1">
      <selection activeCell="E6" sqref="E6"/>
    </sheetView>
  </sheetViews>
  <sheetFormatPr defaultColWidth="9.140625" defaultRowHeight="12.75"/>
  <cols>
    <col min="1" max="1" width="0.13671875" style="0" customWidth="1"/>
    <col min="2" max="2" width="5.28125" style="0" customWidth="1"/>
    <col min="3" max="3" width="38.28125" style="0" customWidth="1"/>
    <col min="4" max="4" width="13.00390625" style="0" customWidth="1"/>
    <col min="5" max="5" width="18.140625" style="0" customWidth="1"/>
    <col min="6" max="6" width="14.8515625" style="0" customWidth="1"/>
    <col min="7" max="7" width="19.57421875" style="0" customWidth="1"/>
  </cols>
  <sheetData>
    <row r="1" ht="12.75">
      <c r="B1" s="4" t="s">
        <v>17</v>
      </c>
    </row>
    <row r="2" ht="12.75">
      <c r="B2" s="4" t="str">
        <f>'P&amp;L'!B2</f>
        <v>INTERIM FINANCIAL REPORT FOR THE THIRD QUARTER ENDED 31 JANUARY 2007</v>
      </c>
    </row>
    <row r="3" ht="12.75">
      <c r="B3" s="4"/>
    </row>
    <row r="4" ht="12.75">
      <c r="B4" s="4" t="s">
        <v>116</v>
      </c>
    </row>
    <row r="6" spans="2:3" ht="12.75">
      <c r="B6" s="56">
        <v>1</v>
      </c>
      <c r="C6" s="4" t="s">
        <v>35</v>
      </c>
    </row>
    <row r="8" spans="3:7" s="18" customFormat="1" ht="12.75">
      <c r="C8" s="98" t="s">
        <v>215</v>
      </c>
      <c r="D8" s="98"/>
      <c r="E8" s="98"/>
      <c r="F8" s="98"/>
      <c r="G8" s="98"/>
    </row>
    <row r="9" spans="3:7" s="18" customFormat="1" ht="12.75">
      <c r="C9" s="98"/>
      <c r="D9" s="98"/>
      <c r="E9" s="98"/>
      <c r="F9" s="98"/>
      <c r="G9" s="98"/>
    </row>
    <row r="10" spans="3:7" s="18" customFormat="1" ht="12.75">
      <c r="C10" s="98" t="s">
        <v>227</v>
      </c>
      <c r="D10" s="98"/>
      <c r="E10" s="98"/>
      <c r="F10" s="98"/>
      <c r="G10" s="98"/>
    </row>
    <row r="11" spans="3:7" s="18" customFormat="1" ht="12.75">
      <c r="C11" s="98"/>
      <c r="D11" s="98"/>
      <c r="E11" s="98"/>
      <c r="F11" s="98"/>
      <c r="G11" s="98"/>
    </row>
    <row r="13" spans="2:3" ht="12.75">
      <c r="B13">
        <v>2</v>
      </c>
      <c r="C13" s="4" t="s">
        <v>66</v>
      </c>
    </row>
    <row r="14" spans="3:8" ht="12.75">
      <c r="C14" s="18"/>
      <c r="H14" s="18"/>
    </row>
    <row r="15" spans="2:8" s="4" customFormat="1" ht="12.75" customHeight="1">
      <c r="B15" s="74"/>
      <c r="C15" s="99" t="s">
        <v>221</v>
      </c>
      <c r="D15" s="99"/>
      <c r="E15" s="99"/>
      <c r="F15" s="99"/>
      <c r="G15" s="99"/>
      <c r="H15" s="18"/>
    </row>
    <row r="16" spans="3:8" s="4" customFormat="1" ht="12.75">
      <c r="C16" s="99"/>
      <c r="D16" s="99"/>
      <c r="E16" s="99"/>
      <c r="F16" s="99"/>
      <c r="G16" s="99"/>
      <c r="H16" s="18"/>
    </row>
    <row r="17" spans="3:7" s="4" customFormat="1" ht="12.75">
      <c r="C17" s="99"/>
      <c r="D17" s="99"/>
      <c r="E17" s="99"/>
      <c r="F17" s="99"/>
      <c r="G17" s="99"/>
    </row>
    <row r="18" spans="2:7" s="4" customFormat="1" ht="12.75">
      <c r="B18" s="74"/>
      <c r="C18" s="18"/>
      <c r="D18" s="75"/>
      <c r="E18" s="75"/>
      <c r="F18" s="75"/>
      <c r="G18" s="75"/>
    </row>
    <row r="19" spans="2:3" ht="12.75">
      <c r="B19">
        <v>3</v>
      </c>
      <c r="C19" s="4" t="s">
        <v>104</v>
      </c>
    </row>
    <row r="21" spans="3:7" ht="12.75">
      <c r="C21" s="93" t="s">
        <v>188</v>
      </c>
      <c r="D21" s="93"/>
      <c r="E21" s="93"/>
      <c r="F21" s="93"/>
      <c r="G21" s="93"/>
    </row>
    <row r="22" spans="3:7" ht="12.75">
      <c r="C22" s="93"/>
      <c r="D22" s="93"/>
      <c r="E22" s="93"/>
      <c r="F22" s="93"/>
      <c r="G22" s="93"/>
    </row>
    <row r="24" spans="2:3" ht="12.75">
      <c r="B24" s="56">
        <v>4</v>
      </c>
      <c r="C24" s="4" t="s">
        <v>45</v>
      </c>
    </row>
    <row r="26" ht="12.75">
      <c r="C26" t="s">
        <v>27</v>
      </c>
    </row>
    <row r="27" spans="4:7" ht="12.75">
      <c r="D27" s="87" t="s">
        <v>36</v>
      </c>
      <c r="E27" s="87"/>
      <c r="F27" s="87" t="s">
        <v>37</v>
      </c>
      <c r="G27" s="87"/>
    </row>
    <row r="28" spans="4:7" ht="12.75">
      <c r="D28" s="1" t="s">
        <v>0</v>
      </c>
      <c r="E28" s="1" t="s">
        <v>4</v>
      </c>
      <c r="F28" s="1" t="s">
        <v>0</v>
      </c>
      <c r="G28" s="1" t="s">
        <v>4</v>
      </c>
    </row>
    <row r="29" spans="4:7" ht="12.75">
      <c r="D29" s="1" t="s">
        <v>1</v>
      </c>
      <c r="E29" s="1" t="s">
        <v>5</v>
      </c>
      <c r="F29" s="1" t="s">
        <v>1</v>
      </c>
      <c r="G29" s="1" t="s">
        <v>5</v>
      </c>
    </row>
    <row r="30" spans="4:7" ht="12.75">
      <c r="D30" s="1" t="s">
        <v>2</v>
      </c>
      <c r="E30" s="1" t="s">
        <v>2</v>
      </c>
      <c r="F30" s="1" t="s">
        <v>6</v>
      </c>
      <c r="G30" s="1" t="s">
        <v>7</v>
      </c>
    </row>
    <row r="31" spans="4:7" ht="12.75">
      <c r="D31" s="76">
        <v>39113</v>
      </c>
      <c r="E31" s="76">
        <v>38748</v>
      </c>
      <c r="F31" s="76">
        <v>39113</v>
      </c>
      <c r="G31" s="76">
        <v>38748</v>
      </c>
    </row>
    <row r="32" spans="1:7" ht="15">
      <c r="A32" s="16"/>
      <c r="D32" s="1" t="s">
        <v>3</v>
      </c>
      <c r="E32" s="1" t="s">
        <v>3</v>
      </c>
      <c r="F32" s="1" t="s">
        <v>3</v>
      </c>
      <c r="G32" s="1" t="s">
        <v>3</v>
      </c>
    </row>
    <row r="34" spans="3:7" s="4" customFormat="1" ht="12.75">
      <c r="C34" s="18" t="s">
        <v>40</v>
      </c>
      <c r="D34" s="46">
        <v>1697</v>
      </c>
      <c r="E34" s="46">
        <v>584</v>
      </c>
      <c r="F34" s="46">
        <v>7143</v>
      </c>
      <c r="G34" s="46">
        <v>2849</v>
      </c>
    </row>
    <row r="35" spans="3:7" s="4" customFormat="1" ht="12.75">
      <c r="C35" s="18" t="s">
        <v>113</v>
      </c>
      <c r="D35" s="46">
        <v>55</v>
      </c>
      <c r="E35" s="46">
        <v>4</v>
      </c>
      <c r="F35" s="46">
        <v>55</v>
      </c>
      <c r="G35" s="46">
        <v>4</v>
      </c>
    </row>
    <row r="36" spans="3:7" s="4" customFormat="1" ht="12.75">
      <c r="C36" s="18" t="s">
        <v>38</v>
      </c>
      <c r="D36" s="47">
        <v>-114</v>
      </c>
      <c r="E36" s="47">
        <v>-111</v>
      </c>
      <c r="F36" s="46">
        <v>-771</v>
      </c>
      <c r="G36" s="46">
        <v>-314</v>
      </c>
    </row>
    <row r="37" spans="4:7" ht="13.5" thickBot="1">
      <c r="D37" s="12">
        <f>SUM(D34:D36)</f>
        <v>1638</v>
      </c>
      <c r="E37" s="12">
        <f>SUM(E34:E36)</f>
        <v>477</v>
      </c>
      <c r="F37" s="12">
        <f>SUM(F34:F36)</f>
        <v>6427</v>
      </c>
      <c r="G37" s="12">
        <f>SUM(G34:G36)</f>
        <v>2539</v>
      </c>
    </row>
    <row r="38" ht="13.5" thickTop="1"/>
    <row r="39" spans="3:7" ht="12.75">
      <c r="C39" s="93" t="s">
        <v>189</v>
      </c>
      <c r="D39" s="93"/>
      <c r="E39" s="93"/>
      <c r="F39" s="93"/>
      <c r="G39" s="93"/>
    </row>
    <row r="40" spans="3:7" ht="12.75">
      <c r="C40" s="93"/>
      <c r="D40" s="93"/>
      <c r="E40" s="93"/>
      <c r="F40" s="93"/>
      <c r="G40" s="93"/>
    </row>
    <row r="41" s="18" customFormat="1" ht="12.75"/>
    <row r="42" spans="3:7" s="18" customFormat="1" ht="12.75">
      <c r="C42" s="98" t="s">
        <v>190</v>
      </c>
      <c r="D42" s="98"/>
      <c r="E42" s="98"/>
      <c r="F42" s="98"/>
      <c r="G42" s="98"/>
    </row>
    <row r="43" spans="3:7" s="18" customFormat="1" ht="12.75">
      <c r="C43" s="98"/>
      <c r="D43" s="98"/>
      <c r="E43" s="98"/>
      <c r="F43" s="98"/>
      <c r="G43" s="98"/>
    </row>
    <row r="45" spans="2:3" ht="12.75">
      <c r="B45">
        <v>5</v>
      </c>
      <c r="C45" s="4" t="s">
        <v>67</v>
      </c>
    </row>
    <row r="47" spans="3:7" ht="12.75">
      <c r="C47" s="93" t="s">
        <v>191</v>
      </c>
      <c r="D47" s="93"/>
      <c r="E47" s="93"/>
      <c r="F47" s="93"/>
      <c r="G47" s="93"/>
    </row>
    <row r="48" spans="3:7" ht="12.75">
      <c r="C48" s="93"/>
      <c r="D48" s="93"/>
      <c r="E48" s="93"/>
      <c r="F48" s="93"/>
      <c r="G48" s="93"/>
    </row>
    <row r="50" spans="2:3" ht="12.75">
      <c r="B50">
        <v>6</v>
      </c>
      <c r="C50" s="4" t="s">
        <v>68</v>
      </c>
    </row>
    <row r="52" ht="12.75">
      <c r="C52" t="s">
        <v>28</v>
      </c>
    </row>
    <row r="54" spans="2:3" ht="12.75">
      <c r="B54" s="3">
        <v>7</v>
      </c>
      <c r="C54" s="4" t="s">
        <v>71</v>
      </c>
    </row>
    <row r="55" spans="2:3" ht="12.75">
      <c r="B55" s="3"/>
      <c r="C55" s="4"/>
    </row>
    <row r="56" spans="3:7" ht="12.75">
      <c r="C56" s="93" t="s">
        <v>192</v>
      </c>
      <c r="D56" s="93"/>
      <c r="E56" s="93"/>
      <c r="F56" s="93"/>
      <c r="G56" s="93"/>
    </row>
    <row r="57" spans="2:7" ht="12.75">
      <c r="B57" s="3"/>
      <c r="C57" s="93"/>
      <c r="D57" s="93"/>
      <c r="E57" s="93"/>
      <c r="F57" s="93"/>
      <c r="G57" s="93"/>
    </row>
    <row r="58" ht="12.75">
      <c r="B58" s="3"/>
    </row>
    <row r="59" spans="2:3" ht="12.75">
      <c r="B59" s="56">
        <v>8</v>
      </c>
      <c r="C59" s="4" t="s">
        <v>72</v>
      </c>
    </row>
    <row r="60" ht="12.75">
      <c r="F60" s="1" t="s">
        <v>95</v>
      </c>
    </row>
    <row r="61" ht="12.75">
      <c r="F61" s="1" t="s">
        <v>193</v>
      </c>
    </row>
    <row r="62" ht="12.75">
      <c r="F62" s="76">
        <v>39113</v>
      </c>
    </row>
    <row r="63" spans="5:6" ht="12.75">
      <c r="E63" s="1" t="s">
        <v>3</v>
      </c>
      <c r="F63" s="1" t="s">
        <v>3</v>
      </c>
    </row>
    <row r="64" ht="12.75">
      <c r="C64" s="21" t="s">
        <v>114</v>
      </c>
    </row>
    <row r="65" ht="12.75">
      <c r="C65" s="19" t="s">
        <v>30</v>
      </c>
    </row>
    <row r="66" spans="3:6" ht="12.75">
      <c r="C66" t="s">
        <v>31</v>
      </c>
      <c r="E66" s="79">
        <v>39</v>
      </c>
      <c r="F66" s="56"/>
    </row>
    <row r="67" spans="3:6" ht="12.75">
      <c r="C67" t="s">
        <v>33</v>
      </c>
      <c r="E67" s="71">
        <v>16642</v>
      </c>
      <c r="F67" s="56"/>
    </row>
    <row r="68" spans="3:6" ht="12.75">
      <c r="C68" t="s">
        <v>216</v>
      </c>
      <c r="E68" s="71">
        <v>1621</v>
      </c>
      <c r="F68" s="56"/>
    </row>
    <row r="69" spans="3:6" ht="12.75">
      <c r="C69" t="s">
        <v>207</v>
      </c>
      <c r="E69" s="71">
        <v>586</v>
      </c>
      <c r="F69" s="56"/>
    </row>
    <row r="70" spans="3:6" ht="12.75">
      <c r="C70" t="s">
        <v>115</v>
      </c>
      <c r="E70" s="80">
        <v>15000</v>
      </c>
      <c r="F70" s="56"/>
    </row>
    <row r="71" spans="5:6" ht="12.75">
      <c r="E71" s="56"/>
      <c r="F71" s="71">
        <f>SUM(E66:E70)</f>
        <v>33888</v>
      </c>
    </row>
    <row r="72" spans="3:6" ht="12.75">
      <c r="C72" s="19" t="s">
        <v>32</v>
      </c>
      <c r="E72" s="56"/>
      <c r="F72" s="56"/>
    </row>
    <row r="73" spans="3:6" ht="12.75">
      <c r="C73" t="s">
        <v>33</v>
      </c>
      <c r="E73" s="81">
        <v>41278</v>
      </c>
      <c r="F73" s="56"/>
    </row>
    <row r="74" spans="3:6" ht="12.75">
      <c r="C74" t="s">
        <v>206</v>
      </c>
      <c r="E74" s="81">
        <v>32000</v>
      </c>
      <c r="F74" s="56"/>
    </row>
    <row r="75" spans="3:6" ht="12.75">
      <c r="C75" t="s">
        <v>216</v>
      </c>
      <c r="E75" s="81">
        <v>1075</v>
      </c>
      <c r="F75" s="56"/>
    </row>
    <row r="76" spans="3:6" ht="12.75">
      <c r="C76" t="s">
        <v>207</v>
      </c>
      <c r="D76" t="s">
        <v>112</v>
      </c>
      <c r="E76" s="81">
        <v>931</v>
      </c>
      <c r="F76" s="56"/>
    </row>
    <row r="77" spans="3:6" ht="12.75">
      <c r="C77" t="s">
        <v>115</v>
      </c>
      <c r="E77" s="82">
        <v>51000</v>
      </c>
      <c r="F77" s="56"/>
    </row>
    <row r="78" spans="5:6" ht="12.75">
      <c r="E78" s="83"/>
      <c r="F78" s="85">
        <f>SUM(E73:E77)</f>
        <v>126284</v>
      </c>
    </row>
    <row r="79" spans="5:6" ht="13.5" thickBot="1">
      <c r="E79" s="56"/>
      <c r="F79" s="78">
        <f>SUM(F71:F78)</f>
        <v>160172</v>
      </c>
    </row>
    <row r="80" spans="5:6" ht="13.5" thickTop="1">
      <c r="E80" s="56"/>
      <c r="F80" s="56"/>
    </row>
    <row r="82" ht="12.75">
      <c r="C82" t="s">
        <v>69</v>
      </c>
    </row>
    <row r="84" spans="2:3" ht="12.75">
      <c r="B84">
        <v>9</v>
      </c>
      <c r="C84" s="4" t="s">
        <v>73</v>
      </c>
    </row>
    <row r="86" ht="12.75">
      <c r="C86" t="s">
        <v>34</v>
      </c>
    </row>
    <row r="88" spans="2:3" ht="12.75">
      <c r="B88">
        <v>10</v>
      </c>
      <c r="C88" s="4" t="s">
        <v>70</v>
      </c>
    </row>
    <row r="89" ht="12.75">
      <c r="C89" s="4"/>
    </row>
    <row r="90" spans="2:3" ht="12.75">
      <c r="B90" s="3"/>
      <c r="C90" t="s">
        <v>39</v>
      </c>
    </row>
    <row r="92" spans="2:3" ht="12.75">
      <c r="B92">
        <v>11</v>
      </c>
      <c r="C92" s="4" t="s">
        <v>74</v>
      </c>
    </row>
    <row r="93" ht="12.75">
      <c r="C93" s="4"/>
    </row>
    <row r="94" spans="2:3" ht="12.75">
      <c r="B94" s="3"/>
      <c r="C94" t="s">
        <v>212</v>
      </c>
    </row>
    <row r="95" ht="12.75">
      <c r="B95" s="3"/>
    </row>
    <row r="96" spans="2:3" ht="12.75">
      <c r="B96" s="56">
        <v>12</v>
      </c>
      <c r="C96" s="4" t="s">
        <v>75</v>
      </c>
    </row>
    <row r="98" ht="12.75">
      <c r="C98" s="17" t="s">
        <v>75</v>
      </c>
    </row>
    <row r="99" spans="3:7" ht="12.75">
      <c r="C99" s="93" t="s">
        <v>219</v>
      </c>
      <c r="D99" s="93"/>
      <c r="E99" s="93"/>
      <c r="F99" s="93"/>
      <c r="G99" s="93"/>
    </row>
    <row r="100" spans="3:7" s="18" customFormat="1" ht="12.75">
      <c r="C100" s="93"/>
      <c r="D100" s="93"/>
      <c r="E100" s="93"/>
      <c r="F100" s="93"/>
      <c r="G100" s="93"/>
    </row>
    <row r="102" ht="12.75">
      <c r="C102" s="17" t="s">
        <v>76</v>
      </c>
    </row>
    <row r="103" spans="3:7" ht="12.75">
      <c r="C103" s="93" t="s">
        <v>220</v>
      </c>
      <c r="D103" s="93"/>
      <c r="E103" s="93"/>
      <c r="F103" s="93"/>
      <c r="G103" s="93"/>
    </row>
    <row r="104" spans="3:7" s="18" customFormat="1" ht="12.75">
      <c r="C104" s="93"/>
      <c r="D104" s="93"/>
      <c r="E104" s="93"/>
      <c r="F104" s="93"/>
      <c r="G104" s="93"/>
    </row>
    <row r="106" ht="12.75">
      <c r="C106" s="17" t="s">
        <v>105</v>
      </c>
    </row>
    <row r="108" ht="12.75">
      <c r="F108" s="1" t="s">
        <v>3</v>
      </c>
    </row>
    <row r="109" spans="3:6" ht="12.75">
      <c r="C109" t="s">
        <v>106</v>
      </c>
      <c r="F109" s="8">
        <v>2887</v>
      </c>
    </row>
    <row r="110" spans="3:6" ht="12.75">
      <c r="C110" t="s">
        <v>107</v>
      </c>
      <c r="F110" s="8">
        <v>0</v>
      </c>
    </row>
    <row r="111" spans="3:6" ht="13.5" thickBot="1">
      <c r="C111" t="s">
        <v>105</v>
      </c>
      <c r="F111" s="22">
        <f>SUM(F109:F110)</f>
        <v>2887</v>
      </c>
    </row>
    <row r="112" ht="13.5" thickTop="1"/>
    <row r="113" ht="12.75">
      <c r="C113" s="17" t="s">
        <v>108</v>
      </c>
    </row>
    <row r="114" ht="12.75">
      <c r="F114" s="1" t="s">
        <v>3</v>
      </c>
    </row>
    <row r="115" spans="3:6" ht="12.75">
      <c r="C115" s="18" t="s">
        <v>109</v>
      </c>
      <c r="F115" s="8">
        <v>167879</v>
      </c>
    </row>
    <row r="116" spans="3:6" ht="12.75">
      <c r="C116" t="s">
        <v>110</v>
      </c>
      <c r="F116" s="8">
        <v>0</v>
      </c>
    </row>
    <row r="117" spans="3:6" ht="13.5" thickBot="1">
      <c r="C117" s="18" t="s">
        <v>108</v>
      </c>
      <c r="F117" s="12">
        <f>SUM(F115:F116)</f>
        <v>167879</v>
      </c>
    </row>
    <row r="118" ht="13.5" thickTop="1"/>
  </sheetData>
  <mergeCells count="12">
    <mergeCell ref="C39:G40"/>
    <mergeCell ref="C103:G104"/>
    <mergeCell ref="C42:G43"/>
    <mergeCell ref="C47:G48"/>
    <mergeCell ref="C56:G57"/>
    <mergeCell ref="C99:G100"/>
    <mergeCell ref="C8:G9"/>
    <mergeCell ref="C10:G11"/>
    <mergeCell ref="D27:E27"/>
    <mergeCell ref="F27:G27"/>
    <mergeCell ref="C21:G22"/>
    <mergeCell ref="C15:G17"/>
  </mergeCells>
  <printOptions/>
  <pageMargins left="0.6" right="0.5" top="0.52" bottom="0.49" header="0.5" footer="0.5"/>
  <pageSetup fitToHeight="4"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2007-03-15T07:24:32Z</cp:lastPrinted>
  <dcterms:created xsi:type="dcterms:W3CDTF">2000-07-05T08:09:15Z</dcterms:created>
  <dcterms:modified xsi:type="dcterms:W3CDTF">2007-03-15T07:25:42Z</dcterms:modified>
  <cp:category/>
  <cp:version/>
  <cp:contentType/>
  <cp:contentStatus/>
</cp:coreProperties>
</file>